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75" windowHeight="5565" activeTab="2"/>
  </bookViews>
  <sheets>
    <sheet name="Composition" sheetId="1" r:id="rId1"/>
    <sheet name="Export" sheetId="2" r:id="rId2"/>
    <sheet name="import" sheetId="3" r:id="rId3"/>
    <sheet name="Partners" sheetId="4" r:id="rId4"/>
  </sheets>
  <definedNames>
    <definedName name="_xlnm.Print_Area" localSheetId="0">'Composition'!#REF!</definedName>
  </definedNames>
  <calcPr fullCalcOnLoad="1"/>
</workbook>
</file>

<file path=xl/sharedStrings.xml><?xml version="1.0" encoding="utf-8"?>
<sst xmlns="http://schemas.openxmlformats.org/spreadsheetml/2006/main" count="182" uniqueCount="132">
  <si>
    <t>S.N</t>
  </si>
  <si>
    <t>Commodities</t>
  </si>
  <si>
    <t>Unit</t>
  </si>
  <si>
    <t>Quantity</t>
  </si>
  <si>
    <t>Value</t>
  </si>
  <si>
    <t>Yarns ( Polyester, Cotton and others)</t>
  </si>
  <si>
    <t>Woolen Carpet</t>
  </si>
  <si>
    <t>Sq.Mtr.</t>
  </si>
  <si>
    <t>Readymade Garments</t>
  </si>
  <si>
    <t>Iron and Steel products</t>
  </si>
  <si>
    <t>Cardamom</t>
  </si>
  <si>
    <t>Kg.</t>
  </si>
  <si>
    <t>Juices</t>
  </si>
  <si>
    <t>Tea</t>
  </si>
  <si>
    <t>Woolen and Pashmina shawls</t>
  </si>
  <si>
    <t>Footwear</t>
  </si>
  <si>
    <t>Copper and articles thereof</t>
  </si>
  <si>
    <t>Medicinal Herbs</t>
  </si>
  <si>
    <t>Lentils</t>
  </si>
  <si>
    <t>Hides &amp; Skins</t>
  </si>
  <si>
    <t>Noodles, pasta and like</t>
  </si>
  <si>
    <t>Ginger</t>
  </si>
  <si>
    <t>Nepalese paper and paper Products</t>
  </si>
  <si>
    <t>Cotton sacks and bags</t>
  </si>
  <si>
    <t>Articles of silver jewellery</t>
  </si>
  <si>
    <t>Others</t>
  </si>
  <si>
    <t>Total</t>
  </si>
  <si>
    <t>Petroleum Products</t>
  </si>
  <si>
    <t>Iron &amp; Steel and products thereof</t>
  </si>
  <si>
    <t>Machinery and parts</t>
  </si>
  <si>
    <t>Transport Vehicles and parts thereof</t>
  </si>
  <si>
    <t>Electronic and Electrical Equipments</t>
  </si>
  <si>
    <t>Cereals</t>
  </si>
  <si>
    <t>Telecommunication Equipment and parts</t>
  </si>
  <si>
    <t>Gold</t>
  </si>
  <si>
    <t>Pharmaceutical products</t>
  </si>
  <si>
    <t>Aircraft and parts thereof</t>
  </si>
  <si>
    <t>Articles of apparel and clothing accessories</t>
  </si>
  <si>
    <t>Fertilizers</t>
  </si>
  <si>
    <t>Chemicals</t>
  </si>
  <si>
    <t>Man-made staple fibres ( Synthetic, Polyester etc)</t>
  </si>
  <si>
    <t>Silver</t>
  </si>
  <si>
    <t>Rubber and articles thereof</t>
  </si>
  <si>
    <t>Cotton ( Yarn and Fabrics)</t>
  </si>
  <si>
    <t>Wool, fine or coarse animal hair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</si>
  <si>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</si>
  <si>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</si>
  <si>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</si>
  <si>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</si>
  <si>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</si>
  <si>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</si>
  <si>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</si>
  <si>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</si>
  <si>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</si>
  <si>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% Change</t>
  </si>
  <si>
    <t>in value</t>
  </si>
  <si>
    <t xml:space="preserve">COMPARISON OF TOTAL EXPORTS OF SOME MAJOR COMMODITIES </t>
  </si>
  <si>
    <t>(Provisional)</t>
  </si>
  <si>
    <t>In '000 Rs.</t>
  </si>
  <si>
    <t xml:space="preserve">COMPARISON OF TOTAL IMPORTS OF SOME MAJOR COMMODITIES </t>
  </si>
  <si>
    <t>Jute and Jute Products</t>
  </si>
  <si>
    <t>Handicrafts ( Painting, Sculpture and statuary)</t>
  </si>
  <si>
    <t>Palm oil</t>
  </si>
  <si>
    <t>Soyabean oil</t>
  </si>
  <si>
    <t xml:space="preserve">% Share </t>
  </si>
  <si>
    <t>Gold Jewellery</t>
  </si>
  <si>
    <t>Rosin and resin acid</t>
  </si>
  <si>
    <t>Dentifrices (toothpaste)</t>
  </si>
  <si>
    <t>Essential Oils</t>
  </si>
  <si>
    <t>Polythene Granules</t>
  </si>
  <si>
    <t>Crude soyabean oil</t>
  </si>
  <si>
    <t>Crude palm Oil</t>
  </si>
  <si>
    <t>Aluminium and articles thereof</t>
  </si>
  <si>
    <t>Low erucic acid rape or colza seeds</t>
  </si>
  <si>
    <t>Zinc and articles thereof</t>
  </si>
  <si>
    <t>Sunflower Oil</t>
  </si>
  <si>
    <t>Crude sunflower oil</t>
  </si>
  <si>
    <t>F.Y. 2078/79</t>
  </si>
  <si>
    <t>Major Trading Partners of Nepal</t>
  </si>
  <si>
    <t>Exports</t>
  </si>
  <si>
    <t>Countries/Region</t>
  </si>
  <si>
    <t>Grand Total</t>
  </si>
  <si>
    <t>Imports</t>
  </si>
  <si>
    <t>(2021/22)</t>
  </si>
  <si>
    <t>Value in 000 Rs</t>
  </si>
  <si>
    <t xml:space="preserve">F.Y. 2079/80 </t>
  </si>
  <si>
    <t>Woolen Felt Products</t>
  </si>
  <si>
    <t>Fabrics</t>
  </si>
  <si>
    <t>Dog or cat food</t>
  </si>
  <si>
    <t>`</t>
  </si>
  <si>
    <t>F.Y. 2079/80</t>
  </si>
  <si>
    <t>Woolen wovenwear</t>
  </si>
  <si>
    <t>(2022/23)</t>
  </si>
  <si>
    <t>% Change in Value</t>
  </si>
  <si>
    <t>(Annual)</t>
  </si>
  <si>
    <t>Argentina</t>
  </si>
  <si>
    <t>Australia</t>
  </si>
  <si>
    <t>China</t>
  </si>
  <si>
    <t>India</t>
  </si>
  <si>
    <t>Indonesia</t>
  </si>
  <si>
    <t>Jordan</t>
  </si>
  <si>
    <t>Malaysia</t>
  </si>
  <si>
    <t>Oman</t>
  </si>
  <si>
    <t>Qatar</t>
  </si>
  <si>
    <t>Saudi Arabia</t>
  </si>
  <si>
    <t>Thailand</t>
  </si>
  <si>
    <t>Ukraine</t>
  </si>
  <si>
    <t>United Arab Emirates</t>
  </si>
  <si>
    <t>United States</t>
  </si>
  <si>
    <t>F.Y. 2077/78 (2020/21) Shrawan-Magh</t>
  </si>
  <si>
    <t>F.Y. 2078/79 (2021/22) Shrawan- Magh</t>
  </si>
  <si>
    <t>F.Y. 2079/80 (2022/23) Shrawan - Magh</t>
  </si>
  <si>
    <t>Percentage Change in First Seven Month of F.Y. 2078/79 compared to same period of the previous year</t>
  </si>
  <si>
    <t>Percentage Change in First Seven Month of F.Y. 2079/80 compared to same period of the previous year</t>
  </si>
  <si>
    <t>(Shrawan-Magh)</t>
  </si>
  <si>
    <t>DURING THE FIRST SEVEN MONTH OF THE F.Y. 2078/79 AND 2079/80</t>
  </si>
  <si>
    <t>IN THE FIRST SEVEN MONTH OF THE F.Y. 2078/79 AND 2079/80</t>
  </si>
  <si>
    <t xml:space="preserve"> (Sharwan-Magh) </t>
  </si>
  <si>
    <t>% Share Sharwan -Magh</t>
  </si>
  <si>
    <t>(First Seven Month Provisional)</t>
  </si>
  <si>
    <t xml:space="preserve">    F.Y. 2078/79        (Shrwan-Magh)</t>
  </si>
  <si>
    <t xml:space="preserve">    F.Y. 2079/80        (Shrawan-Magh)</t>
  </si>
  <si>
    <t>Canada</t>
  </si>
  <si>
    <t>Denmark</t>
  </si>
  <si>
    <t>France</t>
  </si>
  <si>
    <t>Germany</t>
  </si>
  <si>
    <t>Italy</t>
  </si>
  <si>
    <t>Japan</t>
  </si>
  <si>
    <t>Netherlands</t>
  </si>
  <si>
    <t>Switzerland</t>
  </si>
  <si>
    <t>Turkey</t>
  </si>
  <si>
    <t>United Kingdom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</si>
</sst>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"/>
    <numFmt numFmtId="174" formatCode="0.0"/>
    <numFmt numFmtId="175" formatCode="_(* #,##0.0_);_(* \(#,##0.0\);_(* &quot;-&quot;??_);_(@_)"/>
    <numFmt numFmtId="176" formatCode="0.0000"/>
    <numFmt numFmtId="177" formatCode="0.000"/>
    <numFmt numFmtId="178" formatCode="#,##0.000"/>
    <numFmt numFmtId="179" formatCode="_(* #,##0.000_);_(* \(#,##0.000\);_(* &quot;-&quot;??_);_(@_)"/>
    <numFmt numFmtId="180" formatCode="[$-409]dddd\,\ mmmm\ dd\,\ yyyy"/>
    <numFmt numFmtId="181" formatCode="[$-409]h:mm:ss\ AM/PM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0_);_(* \(#,##0.00000000000\);_(* &quot;-&quot;??_);_(@_)"/>
    <numFmt numFmtId="190" formatCode="0.000000"/>
    <numFmt numFmtId="191" formatCode="0.00000"/>
    <numFmt numFmtId="192" formatCode="0.0000000"/>
    <numFmt numFmtId="193" formatCode="_(* #,##0.0_);_(* \(#,##0.0\);_(* &quot;-&quot;?_);_(@_)"/>
    <numFmt numFmtId="194" formatCode="_-* #,##0.0_-;\-* #,##0.0_-;_-* &quot;-&quot;??_-;_-@_-"/>
    <numFmt numFmtId="195" formatCode="_-* #,##0_-;\-* #,##0_-;_-* &quot;-&quot;??_-;_-@_-"/>
    <numFmt numFmtId="196" formatCode="#,##0.0_);\(#,##0.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172" fontId="22" fillId="0" borderId="0" xfId="42" applyNumberFormat="1" applyFont="1" applyAlignment="1">
      <alignment/>
    </xf>
    <xf numFmtId="0" fontId="24" fillId="0" borderId="0" xfId="0" applyFont="1" applyBorder="1" applyAlignment="1">
      <alignment horizontal="right"/>
    </xf>
    <xf numFmtId="0" fontId="22" fillId="0" borderId="13" xfId="0" applyFont="1" applyBorder="1" applyAlignment="1">
      <alignment/>
    </xf>
    <xf numFmtId="0" fontId="24" fillId="0" borderId="14" xfId="0" applyFont="1" applyBorder="1" applyAlignment="1">
      <alignment horizontal="right" vertical="top"/>
    </xf>
    <xf numFmtId="0" fontId="24" fillId="0" borderId="14" xfId="0" applyFont="1" applyBorder="1" applyAlignment="1">
      <alignment horizontal="right"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43" fontId="22" fillId="0" borderId="11" xfId="42" applyFont="1" applyBorder="1" applyAlignment="1">
      <alignment/>
    </xf>
    <xf numFmtId="175" fontId="25" fillId="0" borderId="10" xfId="42" applyNumberFormat="1" applyFont="1" applyBorder="1" applyAlignment="1">
      <alignment vertical="top"/>
    </xf>
    <xf numFmtId="0" fontId="22" fillId="0" borderId="17" xfId="0" applyFont="1" applyBorder="1" applyAlignment="1">
      <alignment/>
    </xf>
    <xf numFmtId="172" fontId="2" fillId="0" borderId="0" xfId="42" applyNumberFormat="1" applyFont="1" applyBorder="1" applyAlignment="1">
      <alignment horizontal="left"/>
    </xf>
    <xf numFmtId="172" fontId="2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0" fontId="26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6" fillId="0" borderId="13" xfId="0" applyFont="1" applyBorder="1" applyAlignment="1">
      <alignment vertical="top"/>
    </xf>
    <xf numFmtId="172" fontId="0" fillId="0" borderId="0" xfId="42" applyNumberFormat="1" applyFont="1" applyBorder="1" applyAlignment="1">
      <alignment vertical="top"/>
    </xf>
    <xf numFmtId="0" fontId="27" fillId="0" borderId="11" xfId="0" applyFont="1" applyBorder="1" applyAlignment="1">
      <alignment vertical="top"/>
    </xf>
    <xf numFmtId="0" fontId="2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8" xfId="0" applyFont="1" applyBorder="1" applyAlignment="1">
      <alignment horizontal="center" vertical="top"/>
    </xf>
    <xf numFmtId="0" fontId="24" fillId="0" borderId="13" xfId="0" applyFont="1" applyBorder="1" applyAlignment="1">
      <alignment horizontal="left" vertical="top"/>
    </xf>
    <xf numFmtId="0" fontId="24" fillId="0" borderId="13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right"/>
    </xf>
    <xf numFmtId="0" fontId="24" fillId="0" borderId="19" xfId="0" applyFont="1" applyBorder="1" applyAlignment="1">
      <alignment horizontal="center" vertical="top"/>
    </xf>
    <xf numFmtId="0" fontId="28" fillId="0" borderId="10" xfId="0" applyFont="1" applyBorder="1" applyAlignment="1">
      <alignment horizontal="right"/>
    </xf>
    <xf numFmtId="0" fontId="5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>
      <alignment horizontal="right"/>
    </xf>
    <xf numFmtId="0" fontId="27" fillId="0" borderId="13" xfId="0" applyFont="1" applyBorder="1" applyAlignment="1">
      <alignment horizontal="center" vertical="top"/>
    </xf>
    <xf numFmtId="0" fontId="27" fillId="0" borderId="14" xfId="0" applyFont="1" applyBorder="1" applyAlignment="1">
      <alignment horizontal="centerContinuous" vertical="top"/>
    </xf>
    <xf numFmtId="172" fontId="27" fillId="0" borderId="14" xfId="42" applyNumberFormat="1" applyFont="1" applyBorder="1" applyAlignment="1">
      <alignment horizontal="center" vertical="center"/>
    </xf>
    <xf numFmtId="0" fontId="51" fillId="0" borderId="14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/>
    </xf>
    <xf numFmtId="0" fontId="27" fillId="0" borderId="15" xfId="0" applyFont="1" applyBorder="1" applyAlignment="1">
      <alignment vertical="top"/>
    </xf>
    <xf numFmtId="172" fontId="27" fillId="0" borderId="15" xfId="42" applyNumberFormat="1" applyFont="1" applyBorder="1" applyAlignment="1">
      <alignment horizontal="center" vertical="top"/>
    </xf>
    <xf numFmtId="172" fontId="3" fillId="0" borderId="15" xfId="42" applyNumberFormat="1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172" fontId="4" fillId="0" borderId="0" xfId="42" applyNumberFormat="1" applyFont="1" applyBorder="1" applyAlignment="1">
      <alignment horizontal="center" vertical="top"/>
    </xf>
    <xf numFmtId="172" fontId="0" fillId="0" borderId="0" xfId="42" applyNumberFormat="1" applyFont="1" applyBorder="1" applyAlignment="1">
      <alignment/>
    </xf>
    <xf numFmtId="0" fontId="26" fillId="0" borderId="18" xfId="0" applyFont="1" applyBorder="1" applyAlignment="1">
      <alignment vertical="top"/>
    </xf>
    <xf numFmtId="0" fontId="26" fillId="0" borderId="20" xfId="0" applyFont="1" applyBorder="1" applyAlignment="1">
      <alignment vertical="top"/>
    </xf>
    <xf numFmtId="0" fontId="26" fillId="0" borderId="19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7" fillId="0" borderId="17" xfId="0" applyFont="1" applyBorder="1" applyAlignment="1">
      <alignment vertical="top"/>
    </xf>
    <xf numFmtId="0" fontId="27" fillId="0" borderId="12" xfId="0" applyFont="1" applyBorder="1" applyAlignment="1">
      <alignment vertical="top"/>
    </xf>
    <xf numFmtId="172" fontId="55" fillId="0" borderId="19" xfId="42" applyNumberFormat="1" applyFont="1" applyBorder="1" applyAlignment="1">
      <alignment/>
    </xf>
    <xf numFmtId="172" fontId="55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 vertical="top"/>
    </xf>
    <xf numFmtId="43" fontId="55" fillId="0" borderId="11" xfId="42" applyFont="1" applyBorder="1" applyAlignment="1">
      <alignment/>
    </xf>
    <xf numFmtId="43" fontId="0" fillId="0" borderId="0" xfId="42" applyFont="1" applyBorder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172" fontId="27" fillId="0" borderId="16" xfId="42" applyNumberFormat="1" applyFont="1" applyBorder="1" applyAlignment="1">
      <alignment horizontal="right" vertical="top"/>
    </xf>
    <xf numFmtId="172" fontId="30" fillId="0" borderId="0" xfId="42" applyNumberFormat="1" applyFont="1" applyBorder="1" applyAlignment="1">
      <alignment horizontal="left"/>
    </xf>
    <xf numFmtId="0" fontId="30" fillId="0" borderId="12" xfId="0" applyFont="1" applyBorder="1" applyAlignment="1">
      <alignment vertical="top"/>
    </xf>
    <xf numFmtId="0" fontId="30" fillId="0" borderId="13" xfId="0" applyFont="1" applyBorder="1" applyAlignment="1">
      <alignment vertical="top"/>
    </xf>
    <xf numFmtId="0" fontId="30" fillId="0" borderId="10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172" fontId="55" fillId="0" borderId="16" xfId="42" applyNumberFormat="1" applyFont="1" applyBorder="1" applyAlignment="1">
      <alignment vertical="top"/>
    </xf>
    <xf numFmtId="172" fontId="29" fillId="0" borderId="16" xfId="42" applyNumberFormat="1" applyFont="1" applyBorder="1" applyAlignment="1">
      <alignment horizontal="right" vertical="top"/>
    </xf>
    <xf numFmtId="2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172" fontId="0" fillId="0" borderId="0" xfId="42" applyNumberFormat="1" applyFont="1" applyAlignment="1">
      <alignment/>
    </xf>
    <xf numFmtId="0" fontId="27" fillId="0" borderId="0" xfId="0" applyFont="1" applyBorder="1" applyAlignment="1">
      <alignment horizontal="center" vertical="top" wrapText="1"/>
    </xf>
    <xf numFmtId="172" fontId="27" fillId="0" borderId="0" xfId="0" applyNumberFormat="1" applyFont="1" applyBorder="1" applyAlignment="1">
      <alignment horizontal="center" vertical="top" wrapText="1"/>
    </xf>
    <xf numFmtId="172" fontId="0" fillId="0" borderId="0" xfId="0" applyNumberFormat="1" applyFont="1" applyBorder="1" applyAlignment="1">
      <alignment vertical="top"/>
    </xf>
    <xf numFmtId="0" fontId="24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31" fillId="0" borderId="21" xfId="0" applyFont="1" applyBorder="1" applyAlignment="1">
      <alignment horizontal="center" vertical="top"/>
    </xf>
    <xf numFmtId="172" fontId="24" fillId="0" borderId="13" xfId="42" applyNumberFormat="1" applyFont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27" fillId="0" borderId="15" xfId="0" applyFont="1" applyBorder="1" applyAlignment="1">
      <alignment horizontal="left" vertical="center"/>
    </xf>
    <xf numFmtId="0" fontId="27" fillId="0" borderId="13" xfId="0" applyFont="1" applyBorder="1" applyAlignment="1">
      <alignment horizontal="right" vertical="top" wrapText="1"/>
    </xf>
    <xf numFmtId="172" fontId="29" fillId="0" borderId="20" xfId="42" applyNumberFormat="1" applyFont="1" applyBorder="1" applyAlignment="1">
      <alignment vertical="center"/>
    </xf>
    <xf numFmtId="172" fontId="30" fillId="0" borderId="0" xfId="42" applyNumberFormat="1" applyFont="1" applyBorder="1" applyAlignment="1">
      <alignment vertical="top"/>
    </xf>
    <xf numFmtId="172" fontId="29" fillId="0" borderId="0" xfId="42" applyNumberFormat="1" applyFont="1" applyBorder="1" applyAlignment="1">
      <alignment vertical="center"/>
    </xf>
    <xf numFmtId="172" fontId="30" fillId="0" borderId="0" xfId="42" applyNumberFormat="1" applyFont="1" applyFill="1" applyBorder="1" applyAlignment="1">
      <alignment vertical="top"/>
    </xf>
    <xf numFmtId="172" fontId="0" fillId="0" borderId="0" xfId="42" applyNumberFormat="1" applyFont="1" applyBorder="1" applyAlignment="1">
      <alignment vertical="top"/>
    </xf>
    <xf numFmtId="0" fontId="3" fillId="0" borderId="19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172" fontId="55" fillId="0" borderId="14" xfId="42" applyNumberFormat="1" applyFont="1" applyBorder="1" applyAlignment="1">
      <alignment/>
    </xf>
    <xf numFmtId="172" fontId="55" fillId="0" borderId="16" xfId="42" applyNumberFormat="1" applyFont="1" applyBorder="1" applyAlignment="1">
      <alignment/>
    </xf>
    <xf numFmtId="0" fontId="56" fillId="0" borderId="11" xfId="0" applyFont="1" applyBorder="1" applyAlignment="1">
      <alignment vertical="top"/>
    </xf>
    <xf numFmtId="0" fontId="56" fillId="0" borderId="22" xfId="0" applyFont="1" applyBorder="1" applyAlignment="1">
      <alignment vertical="top"/>
    </xf>
    <xf numFmtId="172" fontId="56" fillId="0" borderId="23" xfId="42" applyNumberFormat="1" applyFont="1" applyBorder="1" applyAlignment="1">
      <alignment vertical="top"/>
    </xf>
    <xf numFmtId="172" fontId="55" fillId="0" borderId="10" xfId="42" applyNumberFormat="1" applyFont="1" applyBorder="1" applyAlignment="1">
      <alignment/>
    </xf>
    <xf numFmtId="0" fontId="30" fillId="0" borderId="13" xfId="0" applyNumberFormat="1" applyFont="1" applyBorder="1" applyAlignment="1">
      <alignment vertical="top"/>
    </xf>
    <xf numFmtId="172" fontId="55" fillId="0" borderId="13" xfId="42" applyNumberFormat="1" applyFont="1" applyBorder="1" applyAlignment="1">
      <alignment/>
    </xf>
    <xf numFmtId="173" fontId="55" fillId="0" borderId="14" xfId="42" applyNumberFormat="1" applyFont="1" applyBorder="1" applyAlignment="1">
      <alignment vertical="top"/>
    </xf>
    <xf numFmtId="0" fontId="30" fillId="0" borderId="10" xfId="0" applyNumberFormat="1" applyFont="1" applyBorder="1" applyAlignment="1">
      <alignment vertical="top"/>
    </xf>
    <xf numFmtId="172" fontId="55" fillId="0" borderId="10" xfId="42" applyNumberFormat="1" applyFont="1" applyBorder="1" applyAlignment="1">
      <alignment/>
    </xf>
    <xf numFmtId="173" fontId="55" fillId="0" borderId="16" xfId="42" applyNumberFormat="1" applyFont="1" applyBorder="1" applyAlignment="1">
      <alignment vertical="top"/>
    </xf>
    <xf numFmtId="0" fontId="29" fillId="0" borderId="10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30" fillId="0" borderId="11" xfId="0" applyNumberFormat="1" applyFont="1" applyBorder="1" applyAlignment="1">
      <alignment vertical="top"/>
    </xf>
    <xf numFmtId="172" fontId="55" fillId="0" borderId="11" xfId="42" applyNumberFormat="1" applyFont="1" applyBorder="1" applyAlignment="1">
      <alignment vertical="top"/>
    </xf>
    <xf numFmtId="172" fontId="56" fillId="0" borderId="21" xfId="42" applyNumberFormat="1" applyFont="1" applyBorder="1" applyAlignment="1">
      <alignment/>
    </xf>
    <xf numFmtId="173" fontId="55" fillId="0" borderId="15" xfId="42" applyNumberFormat="1" applyFont="1" applyBorder="1" applyAlignment="1">
      <alignment vertical="top"/>
    </xf>
    <xf numFmtId="173" fontId="55" fillId="0" borderId="14" xfId="42" applyNumberFormat="1" applyFont="1" applyBorder="1" applyAlignment="1">
      <alignment/>
    </xf>
    <xf numFmtId="173" fontId="55" fillId="0" borderId="16" xfId="42" applyNumberFormat="1" applyFont="1" applyBorder="1" applyAlignment="1">
      <alignment/>
    </xf>
    <xf numFmtId="173" fontId="56" fillId="0" borderId="22" xfId="42" applyNumberFormat="1" applyFont="1" applyBorder="1" applyAlignment="1">
      <alignment/>
    </xf>
    <xf numFmtId="173" fontId="56" fillId="0" borderId="21" xfId="42" applyNumberFormat="1" applyFont="1" applyBorder="1" applyAlignment="1">
      <alignment/>
    </xf>
    <xf numFmtId="172" fontId="27" fillId="0" borderId="0" xfId="42" applyNumberFormat="1" applyFont="1" applyBorder="1" applyAlignment="1">
      <alignment horizontal="right" vertical="top"/>
    </xf>
    <xf numFmtId="172" fontId="0" fillId="0" borderId="0" xfId="42" applyNumberFormat="1" applyFont="1" applyBorder="1" applyAlignment="1">
      <alignment vertical="top"/>
    </xf>
    <xf numFmtId="172" fontId="2" fillId="0" borderId="0" xfId="42" applyNumberFormat="1" applyFont="1" applyBorder="1" applyAlignment="1">
      <alignment vertical="top"/>
    </xf>
    <xf numFmtId="174" fontId="22" fillId="0" borderId="14" xfId="0" applyNumberFormat="1" applyFont="1" applyBorder="1" applyAlignment="1">
      <alignment horizontal="left"/>
    </xf>
    <xf numFmtId="174" fontId="22" fillId="0" borderId="16" xfId="0" applyNumberFormat="1" applyFont="1" applyBorder="1" applyAlignment="1">
      <alignment horizontal="left"/>
    </xf>
    <xf numFmtId="43" fontId="23" fillId="0" borderId="11" xfId="42" applyFont="1" applyBorder="1" applyAlignment="1">
      <alignment vertical="top"/>
    </xf>
    <xf numFmtId="174" fontId="22" fillId="0" borderId="15" xfId="0" applyNumberFormat="1" applyFont="1" applyBorder="1" applyAlignment="1">
      <alignment horizontal="left"/>
    </xf>
    <xf numFmtId="174" fontId="22" fillId="0" borderId="10" xfId="0" applyNumberFormat="1" applyFont="1" applyBorder="1" applyAlignment="1">
      <alignment vertical="top"/>
    </xf>
    <xf numFmtId="0" fontId="22" fillId="0" borderId="11" xfId="0" applyFont="1" applyBorder="1" applyAlignment="1">
      <alignment vertical="top"/>
    </xf>
    <xf numFmtId="173" fontId="55" fillId="0" borderId="15" xfId="42" applyNumberFormat="1" applyFont="1" applyBorder="1" applyAlignment="1">
      <alignment/>
    </xf>
    <xf numFmtId="0" fontId="55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1" xfId="0" applyNumberFormat="1" applyFont="1" applyBorder="1" applyAlignment="1">
      <alignment vertical="top"/>
    </xf>
    <xf numFmtId="172" fontId="56" fillId="0" borderId="11" xfId="42" applyNumberFormat="1" applyFont="1" applyBorder="1" applyAlignment="1">
      <alignment/>
    </xf>
    <xf numFmtId="173" fontId="56" fillId="0" borderId="22" xfId="42" applyNumberFormat="1" applyFont="1" applyBorder="1" applyAlignment="1">
      <alignment vertical="top"/>
    </xf>
    <xf numFmtId="175" fontId="56" fillId="0" borderId="21" xfId="0" applyNumberFormat="1" applyFont="1" applyBorder="1" applyAlignment="1">
      <alignment vertical="top"/>
    </xf>
    <xf numFmtId="43" fontId="55" fillId="0" borderId="16" xfId="42" applyFont="1" applyBorder="1" applyAlignment="1">
      <alignment/>
    </xf>
    <xf numFmtId="172" fontId="30" fillId="0" borderId="13" xfId="42" applyNumberFormat="1" applyFont="1" applyBorder="1" applyAlignment="1">
      <alignment vertical="top"/>
    </xf>
    <xf numFmtId="172" fontId="30" fillId="0" borderId="10" xfId="42" applyNumberFormat="1" applyFont="1" applyBorder="1" applyAlignment="1">
      <alignment vertical="top"/>
    </xf>
    <xf numFmtId="0" fontId="30" fillId="0" borderId="11" xfId="0" applyFont="1" applyBorder="1" applyAlignment="1">
      <alignment vertical="top"/>
    </xf>
    <xf numFmtId="0" fontId="56" fillId="0" borderId="21" xfId="0" applyFont="1" applyBorder="1" applyAlignment="1">
      <alignment vertical="top"/>
    </xf>
    <xf numFmtId="43" fontId="54" fillId="0" borderId="13" xfId="42" applyFont="1" applyBorder="1" applyAlignment="1">
      <alignment/>
    </xf>
    <xf numFmtId="43" fontId="24" fillId="0" borderId="20" xfId="0" applyNumberFormat="1" applyFont="1" applyBorder="1" applyAlignment="1">
      <alignment vertical="top"/>
    </xf>
    <xf numFmtId="43" fontId="24" fillId="0" borderId="13" xfId="0" applyNumberFormat="1" applyFont="1" applyBorder="1" applyAlignment="1">
      <alignment vertical="top"/>
    </xf>
    <xf numFmtId="43" fontId="55" fillId="0" borderId="14" xfId="42" applyFont="1" applyBorder="1" applyAlignment="1">
      <alignment/>
    </xf>
    <xf numFmtId="0" fontId="51" fillId="0" borderId="13" xfId="0" applyFont="1" applyBorder="1" applyAlignment="1">
      <alignment vertical="top" wrapText="1"/>
    </xf>
    <xf numFmtId="172" fontId="27" fillId="0" borderId="10" xfId="42" applyNumberFormat="1" applyFont="1" applyBorder="1" applyAlignment="1">
      <alignment vertical="top"/>
    </xf>
    <xf numFmtId="0" fontId="27" fillId="0" borderId="11" xfId="0" applyFont="1" applyBorder="1" applyAlignment="1">
      <alignment horizontal="right" vertical="center"/>
    </xf>
    <xf numFmtId="175" fontId="55" fillId="0" borderId="13" xfId="42" applyNumberFormat="1" applyFont="1" applyBorder="1" applyAlignment="1">
      <alignment/>
    </xf>
    <xf numFmtId="175" fontId="55" fillId="0" borderId="10" xfId="42" applyNumberFormat="1" applyFont="1" applyBorder="1" applyAlignment="1">
      <alignment/>
    </xf>
    <xf numFmtId="175" fontId="55" fillId="0" borderId="11" xfId="42" applyNumberFormat="1" applyFont="1" applyBorder="1" applyAlignment="1">
      <alignment/>
    </xf>
    <xf numFmtId="175" fontId="56" fillId="0" borderId="21" xfId="42" applyNumberFormat="1" applyFont="1" applyBorder="1" applyAlignment="1">
      <alignment/>
    </xf>
    <xf numFmtId="172" fontId="55" fillId="0" borderId="17" xfId="42" applyNumberFormat="1" applyFont="1" applyBorder="1" applyAlignment="1">
      <alignment vertical="top"/>
    </xf>
    <xf numFmtId="43" fontId="0" fillId="0" borderId="0" xfId="42" applyFont="1" applyBorder="1" applyAlignment="1">
      <alignment vertical="top"/>
    </xf>
    <xf numFmtId="43" fontId="56" fillId="0" borderId="11" xfId="42" applyFont="1" applyBorder="1" applyAlignment="1">
      <alignment/>
    </xf>
    <xf numFmtId="43" fontId="55" fillId="0" borderId="15" xfId="42" applyFont="1" applyBorder="1" applyAlignment="1">
      <alignment/>
    </xf>
    <xf numFmtId="0" fontId="24" fillId="0" borderId="10" xfId="0" applyFont="1" applyBorder="1" applyAlignment="1">
      <alignment horizontal="left" vertical="top"/>
    </xf>
    <xf numFmtId="0" fontId="31" fillId="0" borderId="11" xfId="0" applyFont="1" applyBorder="1" applyAlignment="1">
      <alignment horizontal="left" vertical="top"/>
    </xf>
    <xf numFmtId="0" fontId="30" fillId="0" borderId="18" xfId="0" applyFont="1" applyBorder="1" applyAlignment="1">
      <alignment horizontal="center" vertical="top"/>
    </xf>
    <xf numFmtId="0" fontId="30" fillId="0" borderId="19" xfId="0" applyFont="1" applyBorder="1" applyAlignment="1">
      <alignment horizontal="center" vertical="top"/>
    </xf>
    <xf numFmtId="0" fontId="30" fillId="0" borderId="17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top"/>
    </xf>
    <xf numFmtId="43" fontId="0" fillId="0" borderId="13" xfId="42" applyFont="1" applyBorder="1" applyAlignment="1">
      <alignment/>
    </xf>
    <xf numFmtId="43" fontId="0" fillId="0" borderId="10" xfId="42" applyFont="1" applyBorder="1" applyAlignment="1">
      <alignment/>
    </xf>
    <xf numFmtId="0" fontId="24" fillId="0" borderId="18" xfId="0" applyFont="1" applyBorder="1" applyAlignment="1">
      <alignment horizontal="left"/>
    </xf>
    <xf numFmtId="0" fontId="25" fillId="0" borderId="19" xfId="0" applyFont="1" applyBorder="1" applyAlignment="1">
      <alignment/>
    </xf>
    <xf numFmtId="0" fontId="24" fillId="0" borderId="19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174" fontId="22" fillId="0" borderId="0" xfId="0" applyNumberFormat="1" applyFont="1" applyBorder="1" applyAlignment="1">
      <alignment vertical="top"/>
    </xf>
    <xf numFmtId="0" fontId="22" fillId="0" borderId="19" xfId="0" applyFont="1" applyBorder="1" applyAlignment="1">
      <alignment/>
    </xf>
    <xf numFmtId="0" fontId="22" fillId="0" borderId="14" xfId="0" applyFont="1" applyBorder="1" applyAlignment="1">
      <alignment/>
    </xf>
    <xf numFmtId="43" fontId="51" fillId="0" borderId="13" xfId="42" applyFont="1" applyBorder="1" applyAlignment="1">
      <alignment/>
    </xf>
    <xf numFmtId="43" fontId="51" fillId="0" borderId="13" xfId="42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43" fontId="51" fillId="0" borderId="13" xfId="42" applyFont="1" applyBorder="1" applyAlignment="1">
      <alignment horizontal="right"/>
    </xf>
    <xf numFmtId="0" fontId="22" fillId="0" borderId="12" xfId="0" applyFont="1" applyBorder="1" applyAlignment="1">
      <alignment vertical="top"/>
    </xf>
    <xf numFmtId="174" fontId="22" fillId="0" borderId="13" xfId="0" applyNumberFormat="1" applyFont="1" applyBorder="1" applyAlignment="1">
      <alignment vertical="top"/>
    </xf>
    <xf numFmtId="175" fontId="22" fillId="0" borderId="10" xfId="0" applyNumberFormat="1" applyFont="1" applyBorder="1" applyAlignment="1">
      <alignment/>
    </xf>
    <xf numFmtId="20" fontId="22" fillId="0" borderId="18" xfId="0" applyNumberFormat="1" applyFont="1" applyBorder="1" applyAlignment="1" quotePrefix="1">
      <alignment horizontal="right"/>
    </xf>
    <xf numFmtId="0" fontId="22" fillId="0" borderId="18" xfId="0" applyFont="1" applyBorder="1" applyAlignment="1">
      <alignment/>
    </xf>
    <xf numFmtId="172" fontId="0" fillId="0" borderId="16" xfId="42" applyNumberFormat="1" applyFont="1" applyBorder="1" applyAlignment="1">
      <alignment/>
    </xf>
    <xf numFmtId="172" fontId="51" fillId="0" borderId="24" xfId="42" applyNumberFormat="1" applyFont="1" applyBorder="1" applyAlignment="1">
      <alignment vertical="top"/>
    </xf>
    <xf numFmtId="172" fontId="51" fillId="0" borderId="22" xfId="42" applyNumberFormat="1" applyFont="1" applyBorder="1" applyAlignment="1">
      <alignment/>
    </xf>
    <xf numFmtId="172" fontId="55" fillId="0" borderId="18" xfId="42" applyNumberFormat="1" applyFont="1" applyBorder="1" applyAlignment="1">
      <alignment/>
    </xf>
    <xf numFmtId="172" fontId="51" fillId="0" borderId="23" xfId="42" applyNumberFormat="1" applyFont="1" applyBorder="1" applyAlignment="1">
      <alignment/>
    </xf>
    <xf numFmtId="172" fontId="55" fillId="0" borderId="0" xfId="42" applyNumberFormat="1" applyFont="1" applyBorder="1" applyAlignment="1">
      <alignment vertical="top"/>
    </xf>
    <xf numFmtId="172" fontId="0" fillId="0" borderId="19" xfId="42" applyNumberFormat="1" applyFont="1" applyBorder="1" applyAlignment="1">
      <alignment/>
    </xf>
    <xf numFmtId="172" fontId="30" fillId="0" borderId="16" xfId="42" applyNumberFormat="1" applyFont="1" applyFill="1" applyBorder="1" applyAlignment="1">
      <alignment/>
    </xf>
    <xf numFmtId="172" fontId="56" fillId="0" borderId="24" xfId="42" applyNumberFormat="1" applyFont="1" applyBorder="1" applyAlignment="1">
      <alignment vertical="top"/>
    </xf>
    <xf numFmtId="172" fontId="0" fillId="0" borderId="0" xfId="42" applyNumberFormat="1" applyFont="1" applyBorder="1" applyAlignment="1">
      <alignment horizontal="right" vertical="top"/>
    </xf>
    <xf numFmtId="172" fontId="27" fillId="0" borderId="13" xfId="42" applyNumberFormat="1" applyFont="1" applyBorder="1" applyAlignment="1">
      <alignment horizontal="right" vertical="center"/>
    </xf>
    <xf numFmtId="172" fontId="55" fillId="0" borderId="10" xfId="42" applyNumberFormat="1" applyFont="1" applyBorder="1" applyAlignment="1">
      <alignment horizontal="right" vertical="top"/>
    </xf>
    <xf numFmtId="172" fontId="55" fillId="0" borderId="10" xfId="42" applyNumberFormat="1" applyFont="1" applyBorder="1" applyAlignment="1">
      <alignment horizontal="right"/>
    </xf>
    <xf numFmtId="172" fontId="55" fillId="0" borderId="11" xfId="42" applyNumberFormat="1" applyFont="1" applyBorder="1" applyAlignment="1">
      <alignment horizontal="right" vertical="top"/>
    </xf>
    <xf numFmtId="43" fontId="0" fillId="0" borderId="0" xfId="42" applyFont="1" applyBorder="1" applyAlignment="1">
      <alignment horizontal="right" vertical="top"/>
    </xf>
    <xf numFmtId="1" fontId="0" fillId="0" borderId="0" xfId="0" applyNumberFormat="1" applyFont="1" applyBorder="1" applyAlignment="1">
      <alignment/>
    </xf>
    <xf numFmtId="172" fontId="3" fillId="0" borderId="16" xfId="42" applyNumberFormat="1" applyFont="1" applyBorder="1" applyAlignment="1">
      <alignment horizontal="right"/>
    </xf>
    <xf numFmtId="172" fontId="29" fillId="0" borderId="20" xfId="42" applyNumberFormat="1" applyFont="1" applyBorder="1" applyAlignment="1">
      <alignment vertical="top"/>
    </xf>
    <xf numFmtId="172" fontId="55" fillId="0" borderId="13" xfId="42" applyNumberFormat="1" applyFont="1" applyBorder="1" applyAlignment="1">
      <alignment horizontal="right"/>
    </xf>
    <xf numFmtId="172" fontId="55" fillId="0" borderId="0" xfId="42" applyNumberFormat="1" applyFont="1" applyBorder="1" applyAlignment="1">
      <alignment/>
    </xf>
    <xf numFmtId="172" fontId="29" fillId="0" borderId="0" xfId="42" applyNumberFormat="1" applyFont="1" applyBorder="1" applyAlignment="1">
      <alignment vertical="top"/>
    </xf>
    <xf numFmtId="172" fontId="57" fillId="0" borderId="0" xfId="42" applyNumberFormat="1" applyFont="1" applyBorder="1" applyAlignment="1">
      <alignment vertical="top"/>
    </xf>
    <xf numFmtId="43" fontId="51" fillId="0" borderId="21" xfId="42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55" fillId="0" borderId="11" xfId="0" applyFont="1" applyBorder="1" applyAlignment="1">
      <alignment horizontal="left"/>
    </xf>
    <xf numFmtId="43" fontId="51" fillId="0" borderId="11" xfId="42" applyNumberFormat="1" applyFont="1" applyBorder="1" applyAlignment="1">
      <alignment/>
    </xf>
    <xf numFmtId="173" fontId="55" fillId="0" borderId="14" xfId="0" applyNumberFormat="1" applyFont="1" applyBorder="1" applyAlignment="1">
      <alignment/>
    </xf>
    <xf numFmtId="173" fontId="55" fillId="0" borderId="16" xfId="0" applyNumberFormat="1" applyFont="1" applyBorder="1" applyAlignment="1">
      <alignment/>
    </xf>
    <xf numFmtId="0" fontId="24" fillId="0" borderId="11" xfId="0" applyFont="1" applyBorder="1" applyAlignment="1">
      <alignment horizontal="left" vertical="top"/>
    </xf>
    <xf numFmtId="0" fontId="55" fillId="0" borderId="13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 horizontal="right"/>
    </xf>
    <xf numFmtId="43" fontId="54" fillId="0" borderId="21" xfId="42" applyFont="1" applyBorder="1" applyAlignment="1">
      <alignment/>
    </xf>
    <xf numFmtId="0" fontId="33" fillId="0" borderId="0" xfId="0" applyFont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172" fontId="34" fillId="0" borderId="0" xfId="42" applyNumberFormat="1" applyFont="1" applyBorder="1" applyAlignment="1">
      <alignment horizontal="center" vertical="top"/>
    </xf>
    <xf numFmtId="172" fontId="4" fillId="0" borderId="0" xfId="42" applyNumberFormat="1" applyFont="1" applyBorder="1" applyAlignment="1">
      <alignment horizontal="center" vertical="top"/>
    </xf>
    <xf numFmtId="172" fontId="27" fillId="0" borderId="20" xfId="42" applyNumberFormat="1" applyFont="1" applyBorder="1" applyAlignment="1">
      <alignment horizontal="center" vertical="top"/>
    </xf>
    <xf numFmtId="172" fontId="27" fillId="0" borderId="18" xfId="42" applyNumberFormat="1" applyFont="1" applyBorder="1" applyAlignment="1">
      <alignment horizontal="center" vertical="top"/>
    </xf>
    <xf numFmtId="172" fontId="27" fillId="0" borderId="14" xfId="42" applyNumberFormat="1" applyFont="1" applyBorder="1" applyAlignment="1">
      <alignment horizontal="center" vertical="top"/>
    </xf>
    <xf numFmtId="172" fontId="27" fillId="0" borderId="19" xfId="42" applyNumberFormat="1" applyFont="1" applyBorder="1" applyAlignment="1">
      <alignment horizontal="center" vertical="top"/>
    </xf>
    <xf numFmtId="172" fontId="27" fillId="0" borderId="16" xfId="42" applyNumberFormat="1" applyFont="1" applyBorder="1" applyAlignment="1">
      <alignment horizontal="center" vertical="top"/>
    </xf>
    <xf numFmtId="172" fontId="27" fillId="0" borderId="0" xfId="42" applyNumberFormat="1" applyFont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/>
      <protection/>
    </xf>
    <xf numFmtId="172" fontId="24" fillId="0" borderId="0" xfId="42" applyNumberFormat="1" applyFont="1" applyBorder="1" applyAlignment="1">
      <alignment horizontal="center"/>
    </xf>
    <xf numFmtId="172" fontId="55" fillId="0" borderId="20" xfId="42" applyNumberFormat="1" applyFont="1" applyBorder="1" applyAlignment="1">
      <alignment/>
    </xf>
    <xf numFmtId="172" fontId="29" fillId="0" borderId="20" xfId="42" applyNumberFormat="1" applyFont="1" applyBorder="1" applyAlignment="1">
      <alignment horizontal="right" vertical="center"/>
    </xf>
    <xf numFmtId="172" fontId="27" fillId="0" borderId="19" xfId="42" applyNumberFormat="1" applyFont="1" applyBorder="1" applyAlignment="1">
      <alignment horizontal="right" vertical="top"/>
    </xf>
    <xf numFmtId="172" fontId="30" fillId="0" borderId="12" xfId="42" applyNumberFormat="1" applyFont="1" applyFill="1" applyBorder="1" applyAlignment="1">
      <alignment/>
    </xf>
    <xf numFmtId="172" fontId="29" fillId="0" borderId="0" xfId="42" applyNumberFormat="1" applyFont="1" applyBorder="1" applyAlignment="1">
      <alignment horizontal="right" vertical="top"/>
    </xf>
    <xf numFmtId="172" fontId="29" fillId="0" borderId="0" xfId="42" applyNumberFormat="1" applyFont="1" applyBorder="1" applyAlignment="1">
      <alignment horizontal="right" vertical="center"/>
    </xf>
    <xf numFmtId="172" fontId="1" fillId="0" borderId="18" xfId="42" applyNumberFormat="1" applyFont="1" applyBorder="1" applyAlignment="1">
      <alignment horizontal="right" vertical="center"/>
    </xf>
    <xf numFmtId="172" fontId="0" fillId="0" borderId="14" xfId="42" applyNumberFormat="1" applyFont="1" applyBorder="1" applyAlignment="1">
      <alignment/>
    </xf>
    <xf numFmtId="172" fontId="0" fillId="0" borderId="19" xfId="42" applyNumberFormat="1" applyFont="1" applyBorder="1" applyAlignment="1">
      <alignment vertical="top"/>
    </xf>
    <xf numFmtId="172" fontId="1" fillId="0" borderId="19" xfId="42" applyNumberFormat="1" applyFont="1" applyBorder="1" applyAlignment="1">
      <alignment horizontal="right" vertical="top"/>
    </xf>
    <xf numFmtId="172" fontId="1" fillId="0" borderId="16" xfId="42" applyNumberFormat="1" applyFont="1" applyBorder="1" applyAlignment="1">
      <alignment horizontal="right" vertical="top"/>
    </xf>
    <xf numFmtId="172" fontId="58" fillId="0" borderId="16" xfId="42" applyNumberFormat="1" applyFont="1" applyBorder="1" applyAlignment="1">
      <alignment vertical="top"/>
    </xf>
    <xf numFmtId="172" fontId="0" fillId="0" borderId="16" xfId="42" applyNumberFormat="1" applyFont="1" applyBorder="1" applyAlignment="1">
      <alignment vertical="top"/>
    </xf>
    <xf numFmtId="172" fontId="0" fillId="0" borderId="16" xfId="42" applyNumberFormat="1" applyFont="1" applyBorder="1" applyAlignment="1">
      <alignment/>
    </xf>
    <xf numFmtId="172" fontId="3" fillId="0" borderId="17" xfId="42" applyNumberFormat="1" applyFont="1" applyBorder="1" applyAlignment="1">
      <alignment horizontal="right" vertical="center"/>
    </xf>
    <xf numFmtId="172" fontId="26" fillId="0" borderId="15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1"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40.00390625" style="4" customWidth="1"/>
    <col min="2" max="2" width="14.28125" style="4" bestFit="1" customWidth="1"/>
    <col min="3" max="3" width="15.7109375" style="4" bestFit="1" customWidth="1"/>
    <col min="4" max="4" width="12.140625" style="4" bestFit="1" customWidth="1"/>
    <col min="5" max="5" width="14.28125" style="4" customWidth="1"/>
    <col min="6" max="6" width="11.28125" style="4" customWidth="1"/>
    <col min="7" max="7" width="11.00390625" style="4" customWidth="1"/>
    <col min="8" max="16384" width="9.140625" style="4" customWidth="1"/>
  </cols>
  <sheetData>
    <row r="1" spans="1:7" ht="18.75">
      <c r="A1" s="217" t="s">
        <v>45</v>
      </c>
      <c r="B1" s="217"/>
      <c r="C1" s="217"/>
      <c r="D1" s="217"/>
      <c r="E1" s="217"/>
      <c r="F1" s="217"/>
      <c r="G1" s="217"/>
    </row>
    <row r="2" spans="1:7" ht="15.75">
      <c r="A2" s="5"/>
      <c r="B2" s="5"/>
      <c r="C2" s="6"/>
      <c r="D2" s="5"/>
      <c r="E2" s="5"/>
      <c r="F2" s="7" t="s">
        <v>46</v>
      </c>
      <c r="G2" s="5"/>
    </row>
    <row r="3" spans="1:7" ht="15.75">
      <c r="A3" s="8"/>
      <c r="B3" s="9" t="s">
        <v>47</v>
      </c>
      <c r="C3" s="87" t="s">
        <v>48</v>
      </c>
      <c r="D3" s="10" t="s">
        <v>49</v>
      </c>
      <c r="E3" s="10" t="s">
        <v>50</v>
      </c>
      <c r="F3" s="218" t="s">
        <v>51</v>
      </c>
      <c r="G3" s="219"/>
    </row>
    <row r="4" spans="1:7" ht="15.75">
      <c r="A4" s="2"/>
      <c r="B4" s="13"/>
      <c r="C4" s="1"/>
      <c r="D4" s="13"/>
      <c r="E4" s="13"/>
      <c r="F4" s="12"/>
      <c r="G4" s="13"/>
    </row>
    <row r="5" spans="1:7" ht="15.75">
      <c r="A5" s="166" t="s">
        <v>109</v>
      </c>
      <c r="B5" s="173">
        <v>69.91707982466001</v>
      </c>
      <c r="C5" s="174">
        <v>803.643192074817</v>
      </c>
      <c r="D5" s="144">
        <f>+C5+B5</f>
        <v>873.560271899477</v>
      </c>
      <c r="E5" s="143">
        <f>+D5-B5</f>
        <v>803.643192074817</v>
      </c>
      <c r="F5" s="181" t="s">
        <v>52</v>
      </c>
      <c r="G5" s="124">
        <f>+C5/B5</f>
        <v>11.494232798197746</v>
      </c>
    </row>
    <row r="6" spans="1:7" ht="15.75">
      <c r="A6" s="167" t="s">
        <v>53</v>
      </c>
      <c r="B6" s="18">
        <f>+B5*100/D5</f>
        <v>8.003692712883073</v>
      </c>
      <c r="C6" s="18">
        <f>+B8*100/D5</f>
        <v>15.071199478234746</v>
      </c>
      <c r="D6" s="175"/>
      <c r="E6" s="12"/>
      <c r="F6" s="171"/>
      <c r="G6" s="125"/>
    </row>
    <row r="7" spans="1:7" ht="15.75">
      <c r="A7" s="19"/>
      <c r="B7" s="126"/>
      <c r="C7" s="17"/>
      <c r="D7" s="176"/>
      <c r="E7" s="3"/>
      <c r="F7" s="19"/>
      <c r="G7" s="127"/>
    </row>
    <row r="8" spans="1:7" ht="15.75">
      <c r="A8" s="166" t="s">
        <v>110</v>
      </c>
      <c r="B8" s="174">
        <v>131.65601114058</v>
      </c>
      <c r="C8" s="177">
        <v>1147.4644357202599</v>
      </c>
      <c r="D8" s="144">
        <f>+C8+B8</f>
        <v>1279.1204468608398</v>
      </c>
      <c r="E8" s="143">
        <f>+D8-B8</f>
        <v>1147.4644357202599</v>
      </c>
      <c r="F8" s="181" t="s">
        <v>52</v>
      </c>
      <c r="G8" s="124">
        <f>+C8/B8</f>
        <v>8.715625103475277</v>
      </c>
    </row>
    <row r="9" spans="1:7" ht="15.75">
      <c r="A9" s="167" t="s">
        <v>53</v>
      </c>
      <c r="B9" s="18">
        <f>+B8*100/D8</f>
        <v>10.292698507297285</v>
      </c>
      <c r="C9" s="18">
        <f>+C8*100/D8</f>
        <v>89.70730149270273</v>
      </c>
      <c r="D9" s="175"/>
      <c r="E9" s="12"/>
      <c r="F9" s="171"/>
      <c r="G9" s="13"/>
    </row>
    <row r="10" spans="1:7" ht="15.75">
      <c r="A10" s="19"/>
      <c r="B10" s="2"/>
      <c r="C10" s="2"/>
      <c r="D10" s="176"/>
      <c r="E10" s="3"/>
      <c r="F10" s="19"/>
      <c r="G10" s="11"/>
    </row>
    <row r="11" spans="1:9" ht="15.75">
      <c r="A11" s="166" t="s">
        <v>111</v>
      </c>
      <c r="B11" s="142">
        <v>93.43233839303001</v>
      </c>
      <c r="C11" s="142">
        <v>919.165347617107</v>
      </c>
      <c r="D11" s="144">
        <f>+B11+C11</f>
        <v>1012.5976860101371</v>
      </c>
      <c r="E11" s="143">
        <f>+C11-B11</f>
        <v>825.733009224077</v>
      </c>
      <c r="F11" s="181" t="s">
        <v>52</v>
      </c>
      <c r="G11" s="124">
        <f>C11/B11</f>
        <v>9.837764562314286</v>
      </c>
      <c r="I11" s="4">
        <f>C11/B11</f>
        <v>9.837764562314286</v>
      </c>
    </row>
    <row r="12" spans="1:7" ht="15.75">
      <c r="A12" s="167" t="s">
        <v>53</v>
      </c>
      <c r="B12" s="18">
        <f>+B11*100/D11</f>
        <v>9.226995052810604</v>
      </c>
      <c r="C12" s="18">
        <f>+C11*100/D11</f>
        <v>90.77300494718939</v>
      </c>
      <c r="D12" s="180"/>
      <c r="E12" s="12"/>
      <c r="F12" s="171"/>
      <c r="G12" s="13"/>
    </row>
    <row r="13" spans="1:7" ht="15.75">
      <c r="A13" s="19"/>
      <c r="B13" s="2"/>
      <c r="C13" s="2"/>
      <c r="D13" s="2"/>
      <c r="E13" s="3"/>
      <c r="F13" s="19"/>
      <c r="G13" s="11"/>
    </row>
    <row r="14" spans="1:7" ht="47.25">
      <c r="A14" s="168" t="s">
        <v>112</v>
      </c>
      <c r="B14" s="179">
        <f>+B8/B5*100-100</f>
        <v>88.30307482914134</v>
      </c>
      <c r="C14" s="179">
        <f>+C8/C5*100-100</f>
        <v>42.78282290400267</v>
      </c>
      <c r="D14" s="179">
        <f>+D8/D5*100-100</f>
        <v>46.42612399022099</v>
      </c>
      <c r="E14" s="179">
        <f>+E8/E5*100-100</f>
        <v>42.78282290400267</v>
      </c>
      <c r="F14" s="182"/>
      <c r="G14" s="172"/>
    </row>
    <row r="15" spans="1:7" ht="15.75">
      <c r="A15" s="169"/>
      <c r="B15" s="129"/>
      <c r="C15" s="129"/>
      <c r="D15" s="129"/>
      <c r="E15" s="178"/>
      <c r="F15" s="19"/>
      <c r="G15" s="11"/>
    </row>
    <row r="16" spans="1:7" ht="47.25">
      <c r="A16" s="168" t="s">
        <v>113</v>
      </c>
      <c r="B16" s="128">
        <f>+B11/B8*100-100</f>
        <v>-29.032987112708</v>
      </c>
      <c r="C16" s="128">
        <f>+C11/C8*100-100</f>
        <v>-19.895962000761287</v>
      </c>
      <c r="D16" s="128">
        <f>D11/D8*100-100</f>
        <v>-20.836408448070003</v>
      </c>
      <c r="E16" s="170">
        <f>E11/E8*100-100</f>
        <v>-28.03846607186854</v>
      </c>
      <c r="F16" s="171"/>
      <c r="G16" s="13"/>
    </row>
    <row r="17" spans="1:7" ht="15.75">
      <c r="A17" s="19"/>
      <c r="B17" s="2"/>
      <c r="C17" s="2"/>
      <c r="D17" s="2"/>
      <c r="E17" s="3"/>
      <c r="F17" s="19"/>
      <c r="G17" s="11"/>
    </row>
    <row r="20" spans="2:7" ht="15.75">
      <c r="B20" s="21"/>
      <c r="C20" s="20"/>
      <c r="D20" s="14"/>
      <c r="E20" s="14"/>
      <c r="F20" s="14"/>
      <c r="G20" s="14"/>
    </row>
    <row r="21" spans="2:7" ht="15.75">
      <c r="B21" s="14"/>
      <c r="C21" s="14"/>
      <c r="D21" s="22"/>
      <c r="E21" s="22"/>
      <c r="F21" s="14"/>
      <c r="G21" s="14"/>
    </row>
  </sheetData>
  <sheetProtection/>
  <mergeCells count="2">
    <mergeCell ref="A1:G1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00390625" style="51" bestFit="1" customWidth="1"/>
    <col min="2" max="2" width="31.421875" style="51" customWidth="1"/>
    <col min="3" max="3" width="5.421875" style="51" customWidth="1"/>
    <col min="4" max="4" width="13.57421875" style="26" bestFit="1" customWidth="1"/>
    <col min="5" max="5" width="14.57421875" style="26" bestFit="1" customWidth="1"/>
    <col min="6" max="6" width="12.57421875" style="26" bestFit="1" customWidth="1"/>
    <col min="7" max="7" width="16.8515625" style="122" bestFit="1" customWidth="1"/>
    <col min="8" max="8" width="13.57421875" style="51" bestFit="1" customWidth="1"/>
    <col min="9" max="9" width="14.57421875" style="122" bestFit="1" customWidth="1"/>
    <col min="10" max="10" width="9.57421875" style="54" bestFit="1" customWidth="1"/>
    <col min="11" max="11" width="17.57421875" style="54" bestFit="1" customWidth="1"/>
    <col min="12" max="14" width="11.57421875" style="51" bestFit="1" customWidth="1"/>
    <col min="15" max="16384" width="9.140625" style="51" customWidth="1"/>
  </cols>
  <sheetData>
    <row r="1" spans="1:11" ht="18.75">
      <c r="A1" s="220" t="s">
        <v>56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8.75">
      <c r="A2" s="220" t="s">
        <v>115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9" ht="15">
      <c r="A3" s="52"/>
      <c r="B3" s="52"/>
      <c r="C3" s="52"/>
      <c r="D3" s="221"/>
      <c r="E3" s="221"/>
      <c r="F3" s="53"/>
      <c r="I3" s="122" t="s">
        <v>84</v>
      </c>
    </row>
    <row r="4" spans="1:11" ht="15">
      <c r="A4" s="55"/>
      <c r="B4" s="56"/>
      <c r="C4" s="25"/>
      <c r="D4" s="222" t="s">
        <v>77</v>
      </c>
      <c r="E4" s="222"/>
      <c r="F4" s="223" t="s">
        <v>77</v>
      </c>
      <c r="G4" s="224"/>
      <c r="H4" s="222" t="s">
        <v>90</v>
      </c>
      <c r="I4" s="224"/>
      <c r="J4" s="97" t="s">
        <v>54</v>
      </c>
      <c r="K4" s="146" t="s">
        <v>64</v>
      </c>
    </row>
    <row r="5" spans="1:11" ht="15">
      <c r="A5" s="57"/>
      <c r="B5" s="58"/>
      <c r="C5" s="23"/>
      <c r="D5" s="227" t="s">
        <v>94</v>
      </c>
      <c r="E5" s="227"/>
      <c r="F5" s="225" t="s">
        <v>114</v>
      </c>
      <c r="G5" s="226"/>
      <c r="H5" s="225" t="s">
        <v>114</v>
      </c>
      <c r="I5" s="226"/>
      <c r="J5" s="96"/>
      <c r="K5" s="147" t="s">
        <v>114</v>
      </c>
    </row>
    <row r="6" spans="1:11" ht="15">
      <c r="A6" s="59" t="s">
        <v>0</v>
      </c>
      <c r="B6" s="60" t="s">
        <v>1</v>
      </c>
      <c r="C6" s="27" t="s">
        <v>2</v>
      </c>
      <c r="D6" s="121" t="s">
        <v>3</v>
      </c>
      <c r="E6" s="121" t="s">
        <v>4</v>
      </c>
      <c r="F6" s="234" t="s">
        <v>3</v>
      </c>
      <c r="G6" s="68" t="s">
        <v>4</v>
      </c>
      <c r="H6" s="121" t="s">
        <v>3</v>
      </c>
      <c r="I6" s="68" t="s">
        <v>4</v>
      </c>
      <c r="J6" s="98" t="s">
        <v>55</v>
      </c>
      <c r="K6" s="148" t="s">
        <v>85</v>
      </c>
    </row>
    <row r="7" spans="1:14" ht="15">
      <c r="A7" s="71">
        <v>1</v>
      </c>
      <c r="B7" s="91" t="s">
        <v>62</v>
      </c>
      <c r="C7" s="138"/>
      <c r="D7" s="186"/>
      <c r="E7" s="232">
        <v>41064728.75551</v>
      </c>
      <c r="F7" s="238"/>
      <c r="G7" s="239">
        <v>34155564.34197</v>
      </c>
      <c r="H7" s="233"/>
      <c r="I7" s="99">
        <v>13926729.655979998</v>
      </c>
      <c r="J7" s="117">
        <f>I7/G7*100-100</f>
        <v>-59.225590546407744</v>
      </c>
      <c r="K7" s="149">
        <f aca="true" t="shared" si="0" ref="K7:K39">I7/I$39*100</f>
        <v>14.905684579354297</v>
      </c>
      <c r="L7" s="81"/>
      <c r="M7" s="81"/>
      <c r="N7" s="81"/>
    </row>
    <row r="8" spans="1:11" ht="15">
      <c r="A8" s="72">
        <v>2</v>
      </c>
      <c r="B8" s="93" t="s">
        <v>63</v>
      </c>
      <c r="C8" s="139"/>
      <c r="D8" s="61"/>
      <c r="E8" s="62">
        <v>48120430.98744</v>
      </c>
      <c r="F8" s="240"/>
      <c r="G8" s="183">
        <v>36853437.35828</v>
      </c>
      <c r="H8" s="188"/>
      <c r="I8" s="183">
        <v>8277574.33321</v>
      </c>
      <c r="J8" s="118">
        <f aca="true" t="shared" si="1" ref="J8:J38">I8/G8*100-100</f>
        <v>-77.53920685135157</v>
      </c>
      <c r="K8" s="150">
        <f t="shared" si="0"/>
        <v>8.8594318365337</v>
      </c>
    </row>
    <row r="9" spans="1:11" ht="15">
      <c r="A9" s="72">
        <v>3</v>
      </c>
      <c r="B9" s="92" t="s">
        <v>5</v>
      </c>
      <c r="C9" s="139"/>
      <c r="D9" s="61"/>
      <c r="E9" s="62">
        <v>12844620.571909998</v>
      </c>
      <c r="F9" s="241"/>
      <c r="G9" s="242">
        <v>7052124.4763899995</v>
      </c>
      <c r="H9" s="236"/>
      <c r="I9" s="75">
        <v>6873303.7136200005</v>
      </c>
      <c r="J9" s="118">
        <f t="shared" si="1"/>
        <v>-2.5357006015517527</v>
      </c>
      <c r="K9" s="150">
        <f t="shared" si="0"/>
        <v>7.356450487953051</v>
      </c>
    </row>
    <row r="10" spans="1:11" ht="15">
      <c r="A10" s="72">
        <v>4</v>
      </c>
      <c r="B10" s="92" t="s">
        <v>6</v>
      </c>
      <c r="C10" s="139" t="s">
        <v>7</v>
      </c>
      <c r="D10" s="61">
        <v>494867.094011415</v>
      </c>
      <c r="E10" s="62">
        <v>9567729.95093</v>
      </c>
      <c r="F10" s="189">
        <v>251607.365828145</v>
      </c>
      <c r="G10" s="183">
        <v>5076057.4782</v>
      </c>
      <c r="H10" s="54">
        <v>263004.040054984</v>
      </c>
      <c r="I10" s="183">
        <v>6454580.68306</v>
      </c>
      <c r="J10" s="118">
        <f t="shared" si="1"/>
        <v>27.157360033457138</v>
      </c>
      <c r="K10" s="150">
        <f t="shared" si="0"/>
        <v>6.908294059716595</v>
      </c>
    </row>
    <row r="11" spans="1:11" ht="15">
      <c r="A11" s="72">
        <v>5</v>
      </c>
      <c r="B11" s="92" t="s">
        <v>9</v>
      </c>
      <c r="C11" s="139"/>
      <c r="D11" s="61"/>
      <c r="E11" s="62">
        <v>3876757.47457</v>
      </c>
      <c r="F11" s="241"/>
      <c r="G11" s="242">
        <v>1087016.8270599996</v>
      </c>
      <c r="H11" s="236"/>
      <c r="I11" s="75">
        <v>5462669.146660001</v>
      </c>
      <c r="J11" s="118">
        <f t="shared" si="1"/>
        <v>402.5376802523482</v>
      </c>
      <c r="K11" s="150">
        <f t="shared" si="0"/>
        <v>5.846657849534796</v>
      </c>
    </row>
    <row r="12" spans="1:11" ht="15">
      <c r="A12" s="72">
        <v>6</v>
      </c>
      <c r="B12" s="92" t="s">
        <v>10</v>
      </c>
      <c r="C12" s="139" t="s">
        <v>11</v>
      </c>
      <c r="D12" s="61">
        <v>5367442.79980469</v>
      </c>
      <c r="E12" s="62">
        <v>4813464.5585</v>
      </c>
      <c r="F12" s="189">
        <v>2996422.79980469</v>
      </c>
      <c r="G12" s="183">
        <v>2643096.7125</v>
      </c>
      <c r="H12" s="62">
        <v>6117673.59960938</v>
      </c>
      <c r="I12" s="100">
        <v>4897621.74475</v>
      </c>
      <c r="J12" s="118">
        <f t="shared" si="1"/>
        <v>85.29862042458274</v>
      </c>
      <c r="K12" s="150">
        <f t="shared" si="0"/>
        <v>5.2418914360762265</v>
      </c>
    </row>
    <row r="13" spans="1:11" ht="15">
      <c r="A13" s="72">
        <v>7</v>
      </c>
      <c r="B13" s="92" t="s">
        <v>60</v>
      </c>
      <c r="C13" s="139"/>
      <c r="D13" s="61"/>
      <c r="E13" s="62">
        <v>7970817.75307</v>
      </c>
      <c r="F13" s="241"/>
      <c r="G13" s="242">
        <v>4803659.83134</v>
      </c>
      <c r="H13" s="236"/>
      <c r="I13" s="75">
        <v>4671689.95454</v>
      </c>
      <c r="J13" s="118">
        <f t="shared" si="1"/>
        <v>-2.747277730596224</v>
      </c>
      <c r="K13" s="150">
        <f t="shared" si="0"/>
        <v>5.000078168747306</v>
      </c>
    </row>
    <row r="14" spans="1:11" ht="15">
      <c r="A14" s="72">
        <v>8</v>
      </c>
      <c r="B14" s="92" t="s">
        <v>8</v>
      </c>
      <c r="C14" s="139"/>
      <c r="D14" s="61">
        <v>19412913.265048504</v>
      </c>
      <c r="E14" s="62">
        <v>6490229.108059998</v>
      </c>
      <c r="F14" s="241">
        <v>6034624.310028073</v>
      </c>
      <c r="G14" s="243">
        <v>3715068.4921799996</v>
      </c>
      <c r="H14" s="236">
        <v>7019784.700012204</v>
      </c>
      <c r="I14" s="75">
        <v>4361302.291920001</v>
      </c>
      <c r="J14" s="118">
        <f t="shared" si="1"/>
        <v>17.39493635447866</v>
      </c>
      <c r="K14" s="150">
        <f t="shared" si="0"/>
        <v>4.667872352261871</v>
      </c>
    </row>
    <row r="15" spans="1:11" ht="15">
      <c r="A15" s="72">
        <v>9</v>
      </c>
      <c r="B15" s="94" t="s">
        <v>12</v>
      </c>
      <c r="C15" s="139"/>
      <c r="D15" s="61"/>
      <c r="E15" s="62">
        <v>6078702.064560001</v>
      </c>
      <c r="F15" s="241"/>
      <c r="G15" s="242">
        <v>2915623.96147</v>
      </c>
      <c r="H15" s="236"/>
      <c r="I15" s="75">
        <v>3286571.18163</v>
      </c>
      <c r="J15" s="118">
        <f t="shared" si="1"/>
        <v>12.72273877091392</v>
      </c>
      <c r="K15" s="150">
        <f t="shared" si="0"/>
        <v>3.5175949121649905</v>
      </c>
    </row>
    <row r="16" spans="1:11" ht="15">
      <c r="A16" s="72">
        <v>10</v>
      </c>
      <c r="B16" s="92" t="s">
        <v>86</v>
      </c>
      <c r="C16" s="139"/>
      <c r="D16" s="61"/>
      <c r="E16" s="62">
        <v>4942451.5454</v>
      </c>
      <c r="F16" s="241"/>
      <c r="G16" s="242">
        <v>2942780.61821</v>
      </c>
      <c r="H16" s="236"/>
      <c r="I16" s="75">
        <v>2953463.1633200003</v>
      </c>
      <c r="J16" s="118">
        <f t="shared" si="1"/>
        <v>0.3630085451798948</v>
      </c>
      <c r="K16" s="150">
        <f t="shared" si="0"/>
        <v>3.161071652617791</v>
      </c>
    </row>
    <row r="17" spans="1:11" ht="15">
      <c r="A17" s="72">
        <v>11</v>
      </c>
      <c r="B17" s="92" t="s">
        <v>13</v>
      </c>
      <c r="C17" s="139" t="s">
        <v>11</v>
      </c>
      <c r="D17" s="61">
        <v>12494252.053472713</v>
      </c>
      <c r="E17" s="62">
        <v>3434350.43934</v>
      </c>
      <c r="F17" s="241">
        <v>7846198.998841464</v>
      </c>
      <c r="G17" s="244">
        <v>2087402.1536899998</v>
      </c>
      <c r="H17" s="236">
        <v>12564552.385270065</v>
      </c>
      <c r="I17" s="74">
        <v>2710537.31158</v>
      </c>
      <c r="J17" s="118">
        <f t="shared" si="1"/>
        <v>29.85218525277722</v>
      </c>
      <c r="K17" s="150">
        <f t="shared" si="0"/>
        <v>2.901069756145806</v>
      </c>
    </row>
    <row r="18" spans="1:11" ht="15">
      <c r="A18" s="72">
        <v>12</v>
      </c>
      <c r="B18" s="92" t="s">
        <v>14</v>
      </c>
      <c r="C18" s="139"/>
      <c r="D18" s="61"/>
      <c r="E18" s="62">
        <v>2758236.47932</v>
      </c>
      <c r="F18" s="241"/>
      <c r="G18" s="183">
        <v>1706609.75966</v>
      </c>
      <c r="H18" s="236"/>
      <c r="I18" s="183">
        <v>1946598.943</v>
      </c>
      <c r="J18" s="118">
        <f t="shared" si="1"/>
        <v>14.062335105115764</v>
      </c>
      <c r="K18" s="150">
        <f t="shared" si="0"/>
        <v>2.0834316859452753</v>
      </c>
    </row>
    <row r="19" spans="1:11" ht="15">
      <c r="A19" s="72">
        <v>13</v>
      </c>
      <c r="B19" s="69" t="s">
        <v>88</v>
      </c>
      <c r="C19" s="139"/>
      <c r="D19" s="61"/>
      <c r="E19" s="62">
        <v>2911939</v>
      </c>
      <c r="F19" s="241"/>
      <c r="G19" s="242">
        <v>1425051.72695</v>
      </c>
      <c r="H19" s="62"/>
      <c r="I19" s="183">
        <v>1657547.1873</v>
      </c>
      <c r="J19" s="118">
        <f t="shared" si="1"/>
        <v>16.314878677955363</v>
      </c>
      <c r="K19" s="150">
        <f t="shared" si="0"/>
        <v>1.7740615463646068</v>
      </c>
    </row>
    <row r="20" spans="1:11" ht="15">
      <c r="A20" s="72">
        <v>14</v>
      </c>
      <c r="B20" s="92" t="s">
        <v>87</v>
      </c>
      <c r="C20" s="139"/>
      <c r="D20" s="61"/>
      <c r="E20" s="62">
        <v>3274954.95232</v>
      </c>
      <c r="F20" s="241"/>
      <c r="G20" s="242">
        <v>1959692.6658400001</v>
      </c>
      <c r="H20" s="236"/>
      <c r="I20" s="75">
        <v>1388970.74674</v>
      </c>
      <c r="J20" s="118">
        <f t="shared" si="1"/>
        <v>-29.12303184312661</v>
      </c>
      <c r="K20" s="150">
        <f t="shared" si="0"/>
        <v>1.4866059981258228</v>
      </c>
    </row>
    <row r="21" spans="1:11" ht="15">
      <c r="A21" s="72">
        <v>15</v>
      </c>
      <c r="B21" s="92" t="s">
        <v>20</v>
      </c>
      <c r="C21" s="139"/>
      <c r="D21" s="61"/>
      <c r="E21" s="62">
        <v>1834129.6977900001</v>
      </c>
      <c r="F21" s="241"/>
      <c r="G21" s="242">
        <v>1125971.22681</v>
      </c>
      <c r="H21" s="236"/>
      <c r="I21" s="75">
        <v>1109128.8255</v>
      </c>
      <c r="J21" s="118">
        <f t="shared" si="1"/>
        <v>-1.4958109860157123</v>
      </c>
      <c r="K21" s="150">
        <f t="shared" si="0"/>
        <v>1.1870930820915218</v>
      </c>
    </row>
    <row r="22" spans="1:11" ht="15">
      <c r="A22" s="72">
        <v>16</v>
      </c>
      <c r="B22" s="92" t="s">
        <v>17</v>
      </c>
      <c r="C22" s="139"/>
      <c r="D22" s="61"/>
      <c r="E22" s="62">
        <v>1701746.2025600001</v>
      </c>
      <c r="F22" s="240"/>
      <c r="G22" s="244">
        <v>811191.92307</v>
      </c>
      <c r="H22" s="188">
        <v>2903418.2650002763</v>
      </c>
      <c r="I22" s="74">
        <v>952246.9550900001</v>
      </c>
      <c r="J22" s="118">
        <f t="shared" si="1"/>
        <v>17.388613965258642</v>
      </c>
      <c r="K22" s="150">
        <f t="shared" si="0"/>
        <v>1.0191834770144605</v>
      </c>
    </row>
    <row r="23" spans="1:11" ht="15">
      <c r="A23" s="72">
        <v>17</v>
      </c>
      <c r="B23" s="94" t="s">
        <v>66</v>
      </c>
      <c r="C23" s="139" t="s">
        <v>11</v>
      </c>
      <c r="D23" s="61">
        <v>9754496</v>
      </c>
      <c r="E23" s="62">
        <v>1853664.173</v>
      </c>
      <c r="F23" s="189">
        <v>4756307</v>
      </c>
      <c r="G23" s="183">
        <v>884847.8285</v>
      </c>
      <c r="H23" s="62">
        <v>5209257</v>
      </c>
      <c r="I23" s="100">
        <v>933254.89275</v>
      </c>
      <c r="J23" s="118">
        <f t="shared" si="1"/>
        <v>5.470665428660212</v>
      </c>
      <c r="K23" s="150">
        <f t="shared" si="0"/>
        <v>0.9988564011147776</v>
      </c>
    </row>
    <row r="24" spans="1:11" ht="15">
      <c r="A24" s="72">
        <v>18</v>
      </c>
      <c r="B24" s="92" t="s">
        <v>15</v>
      </c>
      <c r="C24" s="139"/>
      <c r="D24" s="61"/>
      <c r="E24" s="62">
        <v>1131949.10212</v>
      </c>
      <c r="F24" s="240"/>
      <c r="G24" s="244">
        <v>739554.4545</v>
      </c>
      <c r="H24" s="188"/>
      <c r="I24" s="74">
        <v>759085.57262</v>
      </c>
      <c r="J24" s="118">
        <f t="shared" si="1"/>
        <v>2.64093036032142</v>
      </c>
      <c r="K24" s="150">
        <f t="shared" si="0"/>
        <v>0.8124441554987639</v>
      </c>
    </row>
    <row r="25" spans="1:11" ht="15">
      <c r="A25" s="72">
        <v>19</v>
      </c>
      <c r="B25" s="92" t="s">
        <v>22</v>
      </c>
      <c r="C25" s="139"/>
      <c r="D25" s="61"/>
      <c r="E25" s="62">
        <v>1816885.80094</v>
      </c>
      <c r="F25" s="241"/>
      <c r="G25" s="244">
        <v>815971.9848999999</v>
      </c>
      <c r="H25" s="236"/>
      <c r="I25" s="74">
        <v>683711.1627500001</v>
      </c>
      <c r="J25" s="118">
        <f t="shared" si="1"/>
        <v>-16.20899057780872</v>
      </c>
      <c r="K25" s="150">
        <f t="shared" si="0"/>
        <v>0.731771434290683</v>
      </c>
    </row>
    <row r="26" spans="1:11" ht="15">
      <c r="A26" s="72">
        <v>20</v>
      </c>
      <c r="B26" s="92" t="s">
        <v>21</v>
      </c>
      <c r="C26" s="139" t="s">
        <v>11</v>
      </c>
      <c r="D26" s="61">
        <v>11958893.200195312</v>
      </c>
      <c r="E26" s="62">
        <v>641456.46328</v>
      </c>
      <c r="F26" s="241">
        <v>5368130</v>
      </c>
      <c r="G26" s="244">
        <v>256874.89138000002</v>
      </c>
      <c r="H26" s="236">
        <v>16617864.390138645</v>
      </c>
      <c r="I26" s="74">
        <v>669871.4107</v>
      </c>
      <c r="J26" s="118">
        <f t="shared" si="1"/>
        <v>160.77730178347645</v>
      </c>
      <c r="K26" s="150">
        <f t="shared" si="0"/>
        <v>0.7169588412548733</v>
      </c>
    </row>
    <row r="27" spans="1:11" ht="15">
      <c r="A27" s="72">
        <v>21</v>
      </c>
      <c r="B27" s="94" t="s">
        <v>68</v>
      </c>
      <c r="C27" s="139" t="s">
        <v>11</v>
      </c>
      <c r="D27" s="61">
        <v>51361.799995482</v>
      </c>
      <c r="E27" s="62">
        <v>764657.8625200001</v>
      </c>
      <c r="F27" s="241">
        <v>35621.5999985337</v>
      </c>
      <c r="G27" s="242">
        <v>472245.81440000003</v>
      </c>
      <c r="H27" s="236">
        <v>31221.06998062137</v>
      </c>
      <c r="I27" s="75">
        <v>488645.64037</v>
      </c>
      <c r="J27" s="118">
        <f t="shared" si="1"/>
        <v>3.472730825753615</v>
      </c>
      <c r="K27" s="150">
        <f t="shared" si="0"/>
        <v>0.5229941247049561</v>
      </c>
    </row>
    <row r="28" spans="1:11" ht="15">
      <c r="A28" s="72">
        <v>22</v>
      </c>
      <c r="B28" s="92" t="s">
        <v>16</v>
      </c>
      <c r="C28" s="139"/>
      <c r="D28" s="61"/>
      <c r="E28" s="62">
        <v>489154.67944</v>
      </c>
      <c r="F28" s="240"/>
      <c r="G28" s="244">
        <v>163635.18482</v>
      </c>
      <c r="H28" s="188"/>
      <c r="I28" s="74">
        <v>455977.13418</v>
      </c>
      <c r="J28" s="118">
        <f t="shared" si="1"/>
        <v>178.65470050440467</v>
      </c>
      <c r="K28" s="150">
        <f t="shared" si="0"/>
        <v>0.48802924343164633</v>
      </c>
    </row>
    <row r="29" spans="1:11" ht="15">
      <c r="A29" s="72">
        <v>23</v>
      </c>
      <c r="B29" s="92" t="s">
        <v>91</v>
      </c>
      <c r="C29" s="139"/>
      <c r="D29" s="61">
        <v>1054622.099999428</v>
      </c>
      <c r="E29" s="62">
        <v>808851.9450300001</v>
      </c>
      <c r="F29" s="240">
        <v>845025.099999428</v>
      </c>
      <c r="G29" s="244">
        <v>583236.1801400001</v>
      </c>
      <c r="H29" s="236">
        <v>561835.5699996948</v>
      </c>
      <c r="I29" s="75">
        <v>447429.51697000006</v>
      </c>
      <c r="J29" s="118">
        <f t="shared" si="1"/>
        <v>-23.285020338999033</v>
      </c>
      <c r="K29" s="150">
        <f t="shared" si="0"/>
        <v>0.4788807865300929</v>
      </c>
    </row>
    <row r="30" spans="1:11" ht="15">
      <c r="A30" s="72">
        <v>24</v>
      </c>
      <c r="B30" s="92" t="s">
        <v>61</v>
      </c>
      <c r="C30" s="139"/>
      <c r="D30" s="61"/>
      <c r="E30" s="62">
        <v>648036.0957</v>
      </c>
      <c r="F30" s="241"/>
      <c r="G30" s="244">
        <v>298625.39687000006</v>
      </c>
      <c r="H30" s="236"/>
      <c r="I30" s="74">
        <v>397653.73147999996</v>
      </c>
      <c r="J30" s="118">
        <f t="shared" si="1"/>
        <v>33.16139070820881</v>
      </c>
      <c r="K30" s="150">
        <f t="shared" si="0"/>
        <v>0.42560609990005843</v>
      </c>
    </row>
    <row r="31" spans="1:11" ht="15">
      <c r="A31" s="72">
        <v>25</v>
      </c>
      <c r="B31" s="92" t="s">
        <v>67</v>
      </c>
      <c r="C31" s="139"/>
      <c r="D31" s="61"/>
      <c r="E31" s="62">
        <v>844651.84147</v>
      </c>
      <c r="F31" s="241"/>
      <c r="G31" s="183">
        <v>491840.87196</v>
      </c>
      <c r="H31" s="236"/>
      <c r="I31" s="183">
        <v>367814.59061</v>
      </c>
      <c r="J31" s="118">
        <f t="shared" si="1"/>
        <v>-25.216749648265647</v>
      </c>
      <c r="K31" s="150">
        <f t="shared" si="0"/>
        <v>0.3936694691968009</v>
      </c>
    </row>
    <row r="32" spans="1:11" ht="15">
      <c r="A32" s="72">
        <v>26</v>
      </c>
      <c r="B32" s="92" t="s">
        <v>18</v>
      </c>
      <c r="C32" s="139" t="s">
        <v>11</v>
      </c>
      <c r="D32" s="61">
        <v>3750742</v>
      </c>
      <c r="E32" s="62">
        <v>566344.93946</v>
      </c>
      <c r="F32" s="189">
        <v>2528000</v>
      </c>
      <c r="G32" s="183">
        <v>376321.418</v>
      </c>
      <c r="H32" s="54">
        <v>1811224</v>
      </c>
      <c r="I32" s="183">
        <v>267602.8742</v>
      </c>
      <c r="J32" s="118">
        <f t="shared" si="1"/>
        <v>-28.889810305721156</v>
      </c>
      <c r="K32" s="150">
        <f t="shared" si="0"/>
        <v>0.28641354674685426</v>
      </c>
    </row>
    <row r="33" spans="1:11" ht="15">
      <c r="A33" s="72">
        <v>27</v>
      </c>
      <c r="B33" s="62" t="s">
        <v>75</v>
      </c>
      <c r="C33" s="139"/>
      <c r="D33" s="61"/>
      <c r="E33" s="62">
        <v>4514501.77707</v>
      </c>
      <c r="F33" s="241"/>
      <c r="G33" s="183">
        <v>2639706.48422</v>
      </c>
      <c r="H33" s="236"/>
      <c r="I33" s="183">
        <v>232870.33635</v>
      </c>
      <c r="J33" s="118">
        <f t="shared" si="1"/>
        <v>-91.17817311348499</v>
      </c>
      <c r="K33" s="150">
        <f t="shared" si="0"/>
        <v>0.24923954634466475</v>
      </c>
    </row>
    <row r="34" spans="1:11" ht="15">
      <c r="A34" s="72">
        <v>28</v>
      </c>
      <c r="B34" s="92" t="s">
        <v>19</v>
      </c>
      <c r="C34" s="139" t="s">
        <v>11</v>
      </c>
      <c r="D34" s="61">
        <v>4715830.298828125</v>
      </c>
      <c r="E34" s="62">
        <v>508704.91605999996</v>
      </c>
      <c r="F34" s="241">
        <v>2671236.650390625</v>
      </c>
      <c r="G34" s="244">
        <v>308956.05747</v>
      </c>
      <c r="H34" s="236">
        <v>1892623.549804688</v>
      </c>
      <c r="I34" s="74">
        <v>212954.76098</v>
      </c>
      <c r="J34" s="118">
        <f t="shared" si="1"/>
        <v>-31.072799567725525</v>
      </c>
      <c r="K34" s="150">
        <f t="shared" si="0"/>
        <v>0.22792404069369443</v>
      </c>
    </row>
    <row r="35" spans="1:11" ht="15">
      <c r="A35" s="72">
        <v>29</v>
      </c>
      <c r="B35" s="92" t="s">
        <v>23</v>
      </c>
      <c r="C35" s="139"/>
      <c r="D35" s="61"/>
      <c r="E35" s="62">
        <v>570553.31302</v>
      </c>
      <c r="F35" s="241"/>
      <c r="G35" s="245">
        <v>310798.77236</v>
      </c>
      <c r="H35" s="236"/>
      <c r="I35" s="183">
        <v>204557.03805</v>
      </c>
      <c r="J35" s="118">
        <f t="shared" si="1"/>
        <v>-34.18344721997151</v>
      </c>
      <c r="K35" s="150">
        <f t="shared" si="0"/>
        <v>0.2189360146264517</v>
      </c>
    </row>
    <row r="36" spans="1:11" ht="15">
      <c r="A36" s="72">
        <v>30</v>
      </c>
      <c r="B36" s="92" t="s">
        <v>24</v>
      </c>
      <c r="C36" s="139"/>
      <c r="D36" s="61"/>
      <c r="E36" s="62">
        <v>369064.51521</v>
      </c>
      <c r="F36" s="241"/>
      <c r="G36" s="245">
        <v>201199.6065</v>
      </c>
      <c r="H36" s="236"/>
      <c r="I36" s="183">
        <v>112993.38941</v>
      </c>
      <c r="J36" s="118">
        <f t="shared" si="1"/>
        <v>-43.84015387723932</v>
      </c>
      <c r="K36" s="150">
        <f t="shared" si="0"/>
        <v>0.12093606063318785</v>
      </c>
    </row>
    <row r="37" spans="1:11" ht="15">
      <c r="A37" s="72">
        <v>31</v>
      </c>
      <c r="B37" s="62" t="s">
        <v>65</v>
      </c>
      <c r="C37" s="139"/>
      <c r="D37" s="61"/>
      <c r="E37" s="62">
        <v>532785.92956</v>
      </c>
      <c r="F37" s="241"/>
      <c r="G37" s="245">
        <v>360569.08875</v>
      </c>
      <c r="H37" s="236"/>
      <c r="I37" s="183">
        <v>108730.95238</v>
      </c>
      <c r="J37" s="118">
        <f t="shared" si="1"/>
        <v>-69.84462734813398</v>
      </c>
      <c r="K37" s="150">
        <f t="shared" si="0"/>
        <v>0.11637400310223987</v>
      </c>
    </row>
    <row r="38" spans="1:11" ht="15">
      <c r="A38" s="72">
        <v>32</v>
      </c>
      <c r="B38" s="70" t="s">
        <v>25</v>
      </c>
      <c r="C38" s="140"/>
      <c r="D38" s="153"/>
      <c r="E38" s="235">
        <f>E39-SUM(E7:E37)</f>
        <v>22284409.10484001</v>
      </c>
      <c r="F38" s="246"/>
      <c r="G38" s="247">
        <f>G39-SUM(G8:G37)</f>
        <v>46546841.89416</v>
      </c>
      <c r="H38" s="237"/>
      <c r="I38" s="190">
        <f>I39-SUM(I7:I37)</f>
        <v>16158649.551330045</v>
      </c>
      <c r="J38" s="130">
        <f t="shared" si="1"/>
        <v>-65.2851860754115</v>
      </c>
      <c r="K38" s="151">
        <f t="shared" si="0"/>
        <v>17.294493351282185</v>
      </c>
    </row>
    <row r="39" spans="1:11" s="73" customFormat="1" ht="15">
      <c r="A39" s="101"/>
      <c r="B39" s="102" t="s">
        <v>26</v>
      </c>
      <c r="C39" s="141"/>
      <c r="D39" s="103"/>
      <c r="E39" s="103">
        <v>200030962</v>
      </c>
      <c r="F39" s="184"/>
      <c r="G39" s="187">
        <v>131656011.14058</v>
      </c>
      <c r="H39" s="191"/>
      <c r="I39" s="185">
        <v>93432338.39303</v>
      </c>
      <c r="J39" s="119">
        <f>I39/G39*100-100</f>
        <v>-29.032987112708</v>
      </c>
      <c r="K39" s="152">
        <f t="shared" si="0"/>
        <v>100</v>
      </c>
    </row>
    <row r="41" spans="5:9" ht="15">
      <c r="E41" s="65"/>
      <c r="I41" s="65"/>
    </row>
    <row r="42" spans="6:9" ht="15">
      <c r="F42" s="66"/>
      <c r="G42" s="54"/>
      <c r="H42" s="54"/>
      <c r="I42" s="54"/>
    </row>
    <row r="43" spans="6:10" ht="15">
      <c r="F43" s="51"/>
      <c r="J43" s="63"/>
    </row>
    <row r="44" ht="15">
      <c r="I44" s="154"/>
    </row>
    <row r="46" spans="6:9" ht="15">
      <c r="F46" s="65"/>
      <c r="G46" s="123" t="s">
        <v>89</v>
      </c>
      <c r="H46" s="67"/>
      <c r="I46" s="123"/>
    </row>
  </sheetData>
  <sheetProtection/>
  <mergeCells count="9">
    <mergeCell ref="A1:K1"/>
    <mergeCell ref="D3:E3"/>
    <mergeCell ref="D4:E4"/>
    <mergeCell ref="F4:G4"/>
    <mergeCell ref="H4:I4"/>
    <mergeCell ref="F5:G5"/>
    <mergeCell ref="H5:I5"/>
    <mergeCell ref="A2:K2"/>
    <mergeCell ref="D5:E5"/>
  </mergeCells>
  <conditionalFormatting sqref="H38 H35 G16:I16 H31 H28:H29 H17 H7 F34:G34 F24:H24 F17:G18 F12:G12 F30:G30 F38 F7:F8 F14:I15 F11:F23 F21:H22 F27:F36 F32:H32">
    <cfRule type="cellIs" priority="141" dxfId="79" operator="greaterThanOrEqual">
      <formula>0</formula>
    </cfRule>
  </conditionalFormatting>
  <conditionalFormatting sqref="F7 F15:I15">
    <cfRule type="expression" priority="140" dxfId="80">
      <formula>$A9="Total"</formula>
    </cfRule>
  </conditionalFormatting>
  <conditionalFormatting sqref="F17:G18 F22:G22">
    <cfRule type="expression" priority="139" dxfId="80">
      <formula>$A15="Total"</formula>
    </cfRule>
  </conditionalFormatting>
  <conditionalFormatting sqref="F38">
    <cfRule type="expression" priority="138" dxfId="80">
      <formula>$A39="Total"</formula>
    </cfRule>
  </conditionalFormatting>
  <conditionalFormatting sqref="F32:H32">
    <cfRule type="expression" priority="137" dxfId="80">
      <formula>$A31="Total"</formula>
    </cfRule>
  </conditionalFormatting>
  <conditionalFormatting sqref="F24:H24">
    <cfRule type="expression" priority="136" dxfId="80">
      <formula>$A23="Total"</formula>
    </cfRule>
  </conditionalFormatting>
  <conditionalFormatting sqref="G24:H24">
    <cfRule type="expression" priority="135" dxfId="80">
      <formula>$A23="Total"</formula>
    </cfRule>
  </conditionalFormatting>
  <conditionalFormatting sqref="F24:H24">
    <cfRule type="expression" priority="134" dxfId="80">
      <formula>$A23="Total"</formula>
    </cfRule>
  </conditionalFormatting>
  <conditionalFormatting sqref="F7">
    <cfRule type="expression" priority="133" dxfId="80">
      <formula>$A9="Total"</formula>
    </cfRule>
  </conditionalFormatting>
  <conditionalFormatting sqref="G32:H32">
    <cfRule type="expression" priority="132" dxfId="80">
      <formula>$A31="Total"</formula>
    </cfRule>
  </conditionalFormatting>
  <conditionalFormatting sqref="F35 F16:I16 F32">
    <cfRule type="expression" priority="131" dxfId="80">
      <formula>$A19="Total"</formula>
    </cfRule>
  </conditionalFormatting>
  <conditionalFormatting sqref="F14:I14 F29">
    <cfRule type="expression" priority="130" dxfId="80">
      <formula>$A18="Total"</formula>
    </cfRule>
  </conditionalFormatting>
  <conditionalFormatting sqref="F19 F28 F31">
    <cfRule type="expression" priority="129" dxfId="80">
      <formula>$A20="Total"</formula>
    </cfRule>
  </conditionalFormatting>
  <conditionalFormatting sqref="F21:F22 F17:F18 F21:G21 F29">
    <cfRule type="expression" priority="128" dxfId="80">
      <formula>$A17="Total"</formula>
    </cfRule>
  </conditionalFormatting>
  <conditionalFormatting sqref="F23">
    <cfRule type="expression" priority="127" dxfId="80">
      <formula>$A28="Total"</formula>
    </cfRule>
  </conditionalFormatting>
  <conditionalFormatting sqref="F34">
    <cfRule type="expression" priority="126" dxfId="80">
      <formula>$A26="Total"</formula>
    </cfRule>
  </conditionalFormatting>
  <conditionalFormatting sqref="H7 H15:I15">
    <cfRule type="expression" priority="125" dxfId="80">
      <formula>$A9="Total"</formula>
    </cfRule>
  </conditionalFormatting>
  <conditionalFormatting sqref="H17">
    <cfRule type="expression" priority="124" dxfId="80">
      <formula>$A15="Total"</formula>
    </cfRule>
  </conditionalFormatting>
  <conditionalFormatting sqref="H38">
    <cfRule type="expression" priority="123" dxfId="80">
      <formula>$A39="Total"</formula>
    </cfRule>
  </conditionalFormatting>
  <conditionalFormatting sqref="H32">
    <cfRule type="expression" priority="122" dxfId="80">
      <formula>$A31="Total"</formula>
    </cfRule>
  </conditionalFormatting>
  <conditionalFormatting sqref="H24">
    <cfRule type="expression" priority="121" dxfId="80">
      <formula>$A23="Total"</formula>
    </cfRule>
  </conditionalFormatting>
  <conditionalFormatting sqref="H24">
    <cfRule type="expression" priority="119" dxfId="80">
      <formula>$A23="Total"</formula>
    </cfRule>
  </conditionalFormatting>
  <conditionalFormatting sqref="H7">
    <cfRule type="expression" priority="118" dxfId="80">
      <formula>$A9="Total"</formula>
    </cfRule>
  </conditionalFormatting>
  <conditionalFormatting sqref="H16:I16 H35">
    <cfRule type="expression" priority="116" dxfId="80">
      <formula>$A19="Total"</formula>
    </cfRule>
  </conditionalFormatting>
  <conditionalFormatting sqref="H14:I14 H29">
    <cfRule type="expression" priority="115" dxfId="80">
      <formula>$A18="Total"</formula>
    </cfRule>
  </conditionalFormatting>
  <conditionalFormatting sqref="H31 H28">
    <cfRule type="expression" priority="114" dxfId="80">
      <formula>$A29="Total"</formula>
    </cfRule>
  </conditionalFormatting>
  <conditionalFormatting sqref="H21:H22">
    <cfRule type="expression" priority="113" dxfId="80">
      <formula>$A21="Total"</formula>
    </cfRule>
  </conditionalFormatting>
  <conditionalFormatting sqref="F12:G12 F24 F28">
    <cfRule type="expression" priority="100" dxfId="80">
      <formula>$A13="Total"</formula>
    </cfRule>
  </conditionalFormatting>
  <conditionalFormatting sqref="F8 F19 F31">
    <cfRule type="expression" priority="99" dxfId="80">
      <formula>$A7="Total"</formula>
    </cfRule>
  </conditionalFormatting>
  <conditionalFormatting sqref="F14:G14">
    <cfRule type="expression" priority="98" dxfId="80">
      <formula>$A14="Total"</formula>
    </cfRule>
  </conditionalFormatting>
  <conditionalFormatting sqref="G22">
    <cfRule type="expression" priority="97" dxfId="80">
      <formula>$A20="Total"</formula>
    </cfRule>
  </conditionalFormatting>
  <conditionalFormatting sqref="F34:G34">
    <cfRule type="expression" priority="96" dxfId="80">
      <formula>$A28="Total"</formula>
    </cfRule>
  </conditionalFormatting>
  <conditionalFormatting sqref="G34">
    <cfRule type="expression" priority="95" dxfId="80">
      <formula>$A28="Total"</formula>
    </cfRule>
  </conditionalFormatting>
  <conditionalFormatting sqref="G22">
    <cfRule type="expression" priority="94" dxfId="80">
      <formula>$A20="Total"</formula>
    </cfRule>
  </conditionalFormatting>
  <conditionalFormatting sqref="G22">
    <cfRule type="expression" priority="93" dxfId="80">
      <formula>$A20="Total"</formula>
    </cfRule>
  </conditionalFormatting>
  <conditionalFormatting sqref="F22:G22">
    <cfRule type="expression" priority="92" dxfId="80">
      <formula>$A20="Total"</formula>
    </cfRule>
  </conditionalFormatting>
  <conditionalFormatting sqref="F8">
    <cfRule type="expression" priority="91" dxfId="80">
      <formula>$A7="Total"</formula>
    </cfRule>
  </conditionalFormatting>
  <conditionalFormatting sqref="G34">
    <cfRule type="expression" priority="90" dxfId="80">
      <formula>$A28="Total"</formula>
    </cfRule>
  </conditionalFormatting>
  <conditionalFormatting sqref="F27">
    <cfRule type="expression" priority="89" dxfId="80">
      <formula>$A12="Total"</formula>
    </cfRule>
  </conditionalFormatting>
  <conditionalFormatting sqref="F33">
    <cfRule type="expression" priority="88" dxfId="80">
      <formula>$A23="Total"</formula>
    </cfRule>
  </conditionalFormatting>
  <conditionalFormatting sqref="F36">
    <cfRule type="expression" priority="87" dxfId="80">
      <formula>$A26="Total"</formula>
    </cfRule>
  </conditionalFormatting>
  <conditionalFormatting sqref="F16 F18">
    <cfRule type="expression" priority="66" dxfId="80">
      <formula>$A17="Total"</formula>
    </cfRule>
  </conditionalFormatting>
  <conditionalFormatting sqref="F8 F19 F21:G21">
    <cfRule type="expression" priority="65" dxfId="80">
      <formula>$A7="Total"</formula>
    </cfRule>
  </conditionalFormatting>
  <conditionalFormatting sqref="F14:G15">
    <cfRule type="expression" priority="64" dxfId="80">
      <formula>$A14="Total"</formula>
    </cfRule>
  </conditionalFormatting>
  <conditionalFormatting sqref="F31">
    <cfRule type="expression" priority="63" dxfId="80">
      <formula>$A30="Total"</formula>
    </cfRule>
  </conditionalFormatting>
  <conditionalFormatting sqref="G21">
    <cfRule type="expression" priority="62" dxfId="80">
      <formula>$A20="Total"</formula>
    </cfRule>
  </conditionalFormatting>
  <conditionalFormatting sqref="G21">
    <cfRule type="expression" priority="61" dxfId="80">
      <formula>$A20="Total"</formula>
    </cfRule>
  </conditionalFormatting>
  <conditionalFormatting sqref="G21">
    <cfRule type="expression" priority="60" dxfId="80">
      <formula>$A20="Total"</formula>
    </cfRule>
  </conditionalFormatting>
  <conditionalFormatting sqref="F21:G21">
    <cfRule type="expression" priority="59" dxfId="80">
      <formula>$A20="Total"</formula>
    </cfRule>
  </conditionalFormatting>
  <conditionalFormatting sqref="F8">
    <cfRule type="expression" priority="58" dxfId="80">
      <formula>$A7="Total"</formula>
    </cfRule>
  </conditionalFormatting>
  <conditionalFormatting sqref="F35">
    <cfRule type="expression" priority="57" dxfId="80">
      <formula>$A26="Total"</formula>
    </cfRule>
  </conditionalFormatting>
  <conditionalFormatting sqref="F11">
    <cfRule type="expression" priority="56" dxfId="80">
      <formula>$A9="Total"</formula>
    </cfRule>
  </conditionalFormatting>
  <conditionalFormatting sqref="F23">
    <cfRule type="expression" priority="55" dxfId="80">
      <formula>$A29="Total"</formula>
    </cfRule>
  </conditionalFormatting>
  <conditionalFormatting sqref="F29">
    <cfRule type="expression" priority="54" dxfId="80">
      <formula>$A13="Total"</formula>
    </cfRule>
  </conditionalFormatting>
  <conditionalFormatting sqref="F28">
    <cfRule type="expression" priority="53" dxfId="80">
      <formula>$A35="Total"</formula>
    </cfRule>
  </conditionalFormatting>
  <conditionalFormatting sqref="F38">
    <cfRule type="expression" priority="44" dxfId="80">
      <formula>$A36="Total"</formula>
    </cfRule>
  </conditionalFormatting>
  <conditionalFormatting sqref="F8 F14 F20 F21:G21">
    <cfRule type="expression" priority="43" dxfId="80">
      <formula>$A7="Total"</formula>
    </cfRule>
  </conditionalFormatting>
  <conditionalFormatting sqref="F12 F15:G15 F17:F18">
    <cfRule type="expression" priority="42" dxfId="80">
      <formula>$A12="Total"</formula>
    </cfRule>
  </conditionalFormatting>
  <conditionalFormatting sqref="F35">
    <cfRule type="expression" priority="41" dxfId="80">
      <formula>$A29="Total"</formula>
    </cfRule>
  </conditionalFormatting>
  <conditionalFormatting sqref="F31">
    <cfRule type="expression" priority="40" dxfId="80">
      <formula>$A28="Total"</formula>
    </cfRule>
  </conditionalFormatting>
  <conditionalFormatting sqref="G21">
    <cfRule type="expression" priority="39" dxfId="80">
      <formula>$A20="Total"</formula>
    </cfRule>
  </conditionalFormatting>
  <conditionalFormatting sqref="G21">
    <cfRule type="expression" priority="38" dxfId="80">
      <formula>$A20="Total"</formula>
    </cfRule>
  </conditionalFormatting>
  <conditionalFormatting sqref="G21">
    <cfRule type="expression" priority="37" dxfId="80">
      <formula>$A20="Total"</formula>
    </cfRule>
  </conditionalFormatting>
  <conditionalFormatting sqref="F21:G21">
    <cfRule type="expression" priority="36" dxfId="80">
      <formula>$A20="Total"</formula>
    </cfRule>
  </conditionalFormatting>
  <conditionalFormatting sqref="F8">
    <cfRule type="expression" priority="35" dxfId="80">
      <formula>$A7="Total"</formula>
    </cfRule>
  </conditionalFormatting>
  <conditionalFormatting sqref="F32">
    <cfRule type="expression" priority="34" dxfId="80">
      <formula>$A26="Total"</formula>
    </cfRule>
  </conditionalFormatting>
  <conditionalFormatting sqref="F30:G30">
    <cfRule type="expression" priority="33" dxfId="80">
      <formula>$A14="Total"</formula>
    </cfRule>
  </conditionalFormatting>
  <conditionalFormatting sqref="F34">
    <cfRule type="expression" priority="32" dxfId="80">
      <formula>$A30="Total"</formula>
    </cfRule>
  </conditionalFormatting>
  <conditionalFormatting sqref="F35">
    <cfRule type="expression" priority="1" dxfId="80">
      <formula>$A30="Total"</formula>
    </cfRule>
  </conditionalFormatting>
  <conditionalFormatting sqref="F15">
    <cfRule type="expression" priority="12" dxfId="80">
      <formula>$A13="Total"</formula>
    </cfRule>
  </conditionalFormatting>
  <conditionalFormatting sqref="F14:G14 F19">
    <cfRule type="expression" priority="11" dxfId="80">
      <formula>$A15="Total"</formula>
    </cfRule>
  </conditionalFormatting>
  <conditionalFormatting sqref="F8 F13 F20 F38">
    <cfRule type="expression" priority="10" dxfId="80">
      <formula>$A7="Total"</formula>
    </cfRule>
  </conditionalFormatting>
  <conditionalFormatting sqref="G21">
    <cfRule type="expression" priority="9" dxfId="80">
      <formula>$A21="Total"</formula>
    </cfRule>
  </conditionalFormatting>
  <conditionalFormatting sqref="G21">
    <cfRule type="expression" priority="8" dxfId="80">
      <formula>$A21="Total"</formula>
    </cfRule>
  </conditionalFormatting>
  <conditionalFormatting sqref="G21">
    <cfRule type="expression" priority="7" dxfId="80">
      <formula>$A21="Total"</formula>
    </cfRule>
  </conditionalFormatting>
  <conditionalFormatting sqref="F21:G21">
    <cfRule type="expression" priority="6" dxfId="80">
      <formula>$A21="Total"</formula>
    </cfRule>
  </conditionalFormatting>
  <conditionalFormatting sqref="F8">
    <cfRule type="expression" priority="5" dxfId="80">
      <formula>$A7="Total"</formula>
    </cfRule>
  </conditionalFormatting>
  <conditionalFormatting sqref="F30">
    <cfRule type="expression" priority="4" dxfId="80">
      <formula>$A27="Total"</formula>
    </cfRule>
  </conditionalFormatting>
  <conditionalFormatting sqref="F32:G32">
    <cfRule type="expression" priority="3" dxfId="80">
      <formula>$A14="Total"</formula>
    </cfRule>
  </conditionalFormatting>
  <conditionalFormatting sqref="F28">
    <cfRule type="expression" priority="2" dxfId="80">
      <formula>$A36="Total"</formula>
    </cfRule>
  </conditionalFormatting>
  <printOptions/>
  <pageMargins left="0.2" right="0.2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6">
      <selection activeCell="E32" sqref="E32"/>
    </sheetView>
  </sheetViews>
  <sheetFormatPr defaultColWidth="9.140625" defaultRowHeight="15"/>
  <cols>
    <col min="1" max="1" width="4.00390625" style="77" bestFit="1" customWidth="1"/>
    <col min="2" max="2" width="41.28125" style="51" customWidth="1"/>
    <col min="3" max="3" width="16.8515625" style="63" bestFit="1" customWidth="1"/>
    <col min="4" max="4" width="16.00390625" style="76" customWidth="1"/>
    <col min="5" max="5" width="18.8515625" style="192" bestFit="1" customWidth="1"/>
    <col min="6" max="6" width="14.57421875" style="51" customWidth="1"/>
    <col min="7" max="7" width="12.57421875" style="51" customWidth="1"/>
    <col min="8" max="16384" width="9.140625" style="51" customWidth="1"/>
  </cols>
  <sheetData>
    <row r="1" spans="1:7" s="73" customFormat="1" ht="15">
      <c r="A1" s="228" t="s">
        <v>59</v>
      </c>
      <c r="B1" s="228"/>
      <c r="C1" s="228"/>
      <c r="D1" s="228"/>
      <c r="E1" s="228"/>
      <c r="F1" s="228"/>
      <c r="G1" s="228"/>
    </row>
    <row r="2" spans="1:7" s="73" customFormat="1" ht="15">
      <c r="A2" s="229" t="s">
        <v>116</v>
      </c>
      <c r="B2" s="229"/>
      <c r="C2" s="229"/>
      <c r="D2" s="229"/>
      <c r="E2" s="229"/>
      <c r="F2" s="229"/>
      <c r="G2" s="229"/>
    </row>
    <row r="3" spans="1:5" ht="15">
      <c r="A3" s="79"/>
      <c r="B3" s="79"/>
      <c r="C3" s="80" t="s">
        <v>57</v>
      </c>
      <c r="D3" s="81"/>
      <c r="E3" s="192" t="s">
        <v>58</v>
      </c>
    </row>
    <row r="4" spans="1:3" ht="15">
      <c r="A4" s="79"/>
      <c r="B4" s="79"/>
      <c r="C4" s="79"/>
    </row>
    <row r="5" spans="1:7" ht="45">
      <c r="A5" s="43" t="s">
        <v>0</v>
      </c>
      <c r="B5" s="44" t="s">
        <v>1</v>
      </c>
      <c r="C5" s="45" t="s">
        <v>77</v>
      </c>
      <c r="D5" s="45" t="s">
        <v>77</v>
      </c>
      <c r="E5" s="193" t="s">
        <v>90</v>
      </c>
      <c r="F5" s="90" t="s">
        <v>93</v>
      </c>
      <c r="G5" s="46" t="s">
        <v>118</v>
      </c>
    </row>
    <row r="6" spans="1:7" ht="15">
      <c r="A6" s="47"/>
      <c r="B6" s="48"/>
      <c r="C6" s="49" t="s">
        <v>94</v>
      </c>
      <c r="D6" s="50" t="s">
        <v>117</v>
      </c>
      <c r="E6" s="199" t="s">
        <v>117</v>
      </c>
      <c r="F6" s="88"/>
      <c r="G6" s="89" t="s">
        <v>90</v>
      </c>
    </row>
    <row r="7" spans="1:7" ht="15">
      <c r="A7" s="83">
        <v>1</v>
      </c>
      <c r="B7" s="105" t="s">
        <v>27</v>
      </c>
      <c r="C7" s="106">
        <v>334107560.9974317</v>
      </c>
      <c r="D7" s="200">
        <v>155545173.24018425</v>
      </c>
      <c r="E7" s="201">
        <v>175250773.86344007</v>
      </c>
      <c r="F7" s="107">
        <f>+E7/D7*100-100</f>
        <v>12.668731669884423</v>
      </c>
      <c r="G7" s="107">
        <f>+E7*100/$E$34</f>
        <v>19.066294689825877</v>
      </c>
    </row>
    <row r="8" spans="1:7" ht="15">
      <c r="A8" s="84">
        <v>2</v>
      </c>
      <c r="B8" s="108" t="s">
        <v>28</v>
      </c>
      <c r="C8" s="109">
        <v>185404945.6497236</v>
      </c>
      <c r="D8" s="188">
        <v>111810694.8519802</v>
      </c>
      <c r="E8" s="194">
        <v>92590014.8748219</v>
      </c>
      <c r="F8" s="110">
        <f aca="true" t="shared" si="0" ref="F8:F34">+E8/D8*100-100</f>
        <v>-17.190377005172408</v>
      </c>
      <c r="G8" s="110">
        <f aca="true" t="shared" si="1" ref="G8:G34">+E8*100/$E$34</f>
        <v>10.073270833681574</v>
      </c>
    </row>
    <row r="9" spans="1:7" ht="15">
      <c r="A9" s="84">
        <v>3</v>
      </c>
      <c r="B9" s="108" t="s">
        <v>29</v>
      </c>
      <c r="C9" s="104">
        <v>144350972.825204</v>
      </c>
      <c r="D9" s="202">
        <v>88489587.5982993</v>
      </c>
      <c r="E9" s="104">
        <v>56319054.4088959</v>
      </c>
      <c r="F9" s="110">
        <f t="shared" si="0"/>
        <v>-36.3551622993683</v>
      </c>
      <c r="G9" s="110">
        <f t="shared" si="1"/>
        <v>6.1271951292442</v>
      </c>
    </row>
    <row r="10" spans="1:10" ht="15">
      <c r="A10" s="84">
        <v>4</v>
      </c>
      <c r="B10" s="108" t="s">
        <v>31</v>
      </c>
      <c r="C10" s="109">
        <v>68908011.16406658</v>
      </c>
      <c r="D10" s="188">
        <v>40138617.27506623</v>
      </c>
      <c r="E10" s="194">
        <v>36615900.15796998</v>
      </c>
      <c r="F10" s="110">
        <f t="shared" si="0"/>
        <v>-8.776378849713211</v>
      </c>
      <c r="G10" s="110">
        <f t="shared" si="1"/>
        <v>3.983603195322254</v>
      </c>
      <c r="J10" s="198"/>
    </row>
    <row r="11" spans="1:7" ht="15">
      <c r="A11" s="84">
        <v>5</v>
      </c>
      <c r="B11" s="72" t="s">
        <v>32</v>
      </c>
      <c r="C11" s="104">
        <v>74283706.5338819</v>
      </c>
      <c r="D11" s="202">
        <v>50532222.9120163</v>
      </c>
      <c r="E11" s="104">
        <v>34678497.594919</v>
      </c>
      <c r="F11" s="110">
        <f t="shared" si="0"/>
        <v>-31.37349675809999</v>
      </c>
      <c r="G11" s="110">
        <f t="shared" si="1"/>
        <v>3.7728247354865347</v>
      </c>
    </row>
    <row r="12" spans="1:7" ht="15">
      <c r="A12" s="84">
        <v>6</v>
      </c>
      <c r="B12" s="108" t="s">
        <v>34</v>
      </c>
      <c r="C12" s="109">
        <v>42703813.25680469</v>
      </c>
      <c r="D12" s="202">
        <v>27628290.77828906</v>
      </c>
      <c r="E12" s="194">
        <v>31027550.557418004</v>
      </c>
      <c r="F12" s="110">
        <f t="shared" si="0"/>
        <v>12.30354713727047</v>
      </c>
      <c r="G12" s="110">
        <f t="shared" si="1"/>
        <v>3.3756223119001896</v>
      </c>
    </row>
    <row r="13" spans="1:7" ht="15">
      <c r="A13" s="84">
        <v>7</v>
      </c>
      <c r="B13" s="108" t="s">
        <v>30</v>
      </c>
      <c r="C13" s="104">
        <v>99429549.9459873</v>
      </c>
      <c r="D13" s="202">
        <v>69151433.8895901</v>
      </c>
      <c r="E13" s="104">
        <v>29519379.3783768</v>
      </c>
      <c r="F13" s="110">
        <f t="shared" si="0"/>
        <v>-57.31197790416233</v>
      </c>
      <c r="G13" s="110">
        <f t="shared" si="1"/>
        <v>3.2115418031047844</v>
      </c>
    </row>
    <row r="14" spans="1:7" ht="15">
      <c r="A14" s="84">
        <v>8</v>
      </c>
      <c r="B14" s="72" t="s">
        <v>70</v>
      </c>
      <c r="C14" s="104">
        <v>56183655.1715195</v>
      </c>
      <c r="D14" s="202">
        <v>39665956.2395195</v>
      </c>
      <c r="E14" s="195">
        <v>26424229.678</v>
      </c>
      <c r="F14" s="110">
        <f t="shared" si="0"/>
        <v>-33.383101825556565</v>
      </c>
      <c r="G14" s="110">
        <f t="shared" si="1"/>
        <v>2.874806991636877</v>
      </c>
    </row>
    <row r="15" spans="1:7" ht="15">
      <c r="A15" s="84">
        <v>9</v>
      </c>
      <c r="B15" s="108" t="s">
        <v>35</v>
      </c>
      <c r="C15" s="104">
        <v>71936882.1043184</v>
      </c>
      <c r="D15" s="202">
        <v>48752287.2003449</v>
      </c>
      <c r="E15" s="104">
        <v>25292957.4070824</v>
      </c>
      <c r="F15" s="110">
        <f t="shared" si="0"/>
        <v>-48.119444523407985</v>
      </c>
      <c r="G15" s="110">
        <f t="shared" si="1"/>
        <v>2.7517309559866683</v>
      </c>
    </row>
    <row r="16" spans="1:7" ht="15">
      <c r="A16" s="84">
        <v>10</v>
      </c>
      <c r="B16" s="108" t="s">
        <v>33</v>
      </c>
      <c r="C16" s="109">
        <v>53606263.85786643</v>
      </c>
      <c r="D16" s="188">
        <v>36443703.02541667</v>
      </c>
      <c r="E16" s="194">
        <v>21621527.128029313</v>
      </c>
      <c r="F16" s="110">
        <f t="shared" si="0"/>
        <v>-40.67143200856959</v>
      </c>
      <c r="G16" s="110">
        <f t="shared" si="1"/>
        <v>2.352300071372589</v>
      </c>
    </row>
    <row r="17" spans="1:7" ht="15">
      <c r="A17" s="84">
        <v>11</v>
      </c>
      <c r="B17" s="108" t="s">
        <v>38</v>
      </c>
      <c r="C17" s="104">
        <v>21372590.5858954</v>
      </c>
      <c r="D17" s="202">
        <v>10178911.8239127</v>
      </c>
      <c r="E17" s="104">
        <v>19804148.6066598</v>
      </c>
      <c r="F17" s="110">
        <f t="shared" si="0"/>
        <v>94.56056746788113</v>
      </c>
      <c r="G17" s="110">
        <f t="shared" si="1"/>
        <v>2.154579549588235</v>
      </c>
    </row>
    <row r="18" spans="1:7" ht="15">
      <c r="A18" s="84">
        <v>12</v>
      </c>
      <c r="B18" s="108" t="s">
        <v>71</v>
      </c>
      <c r="C18" s="104">
        <v>39310665.8043501</v>
      </c>
      <c r="D18" s="202">
        <v>29221902.7093501</v>
      </c>
      <c r="E18" s="195">
        <v>17767953.82175</v>
      </c>
      <c r="F18" s="110">
        <f t="shared" si="0"/>
        <v>-39.19645137937987</v>
      </c>
      <c r="G18" s="110">
        <f t="shared" si="1"/>
        <v>1.9330530538180737</v>
      </c>
    </row>
    <row r="19" spans="1:7" ht="15">
      <c r="A19" s="84">
        <v>13</v>
      </c>
      <c r="B19" s="108" t="s">
        <v>37</v>
      </c>
      <c r="C19" s="109">
        <v>32983187.4896793</v>
      </c>
      <c r="D19" s="203">
        <v>22723030.30390597</v>
      </c>
      <c r="E19" s="194">
        <v>14810740.48947046</v>
      </c>
      <c r="F19" s="110">
        <f t="shared" si="0"/>
        <v>-34.820575022845574</v>
      </c>
      <c r="G19" s="110">
        <f t="shared" si="1"/>
        <v>1.6113249403784216</v>
      </c>
    </row>
    <row r="20" spans="1:7" ht="15">
      <c r="A20" s="84">
        <v>14</v>
      </c>
      <c r="B20" s="108" t="s">
        <v>69</v>
      </c>
      <c r="C20" s="109">
        <v>29852910.99368469</v>
      </c>
      <c r="D20" s="188">
        <v>17599262.53429459</v>
      </c>
      <c r="E20" s="194">
        <v>14574769.13179588</v>
      </c>
      <c r="F20" s="110">
        <f t="shared" si="0"/>
        <v>-17.18534169602316</v>
      </c>
      <c r="G20" s="110">
        <f t="shared" si="1"/>
        <v>1.5856525890124429</v>
      </c>
    </row>
    <row r="21" spans="1:7" ht="15">
      <c r="A21" s="84">
        <v>15</v>
      </c>
      <c r="B21" s="111" t="s">
        <v>40</v>
      </c>
      <c r="C21" s="109">
        <v>22569027.18591189</v>
      </c>
      <c r="D21" s="188">
        <v>13719249.95751063</v>
      </c>
      <c r="E21" s="194">
        <v>12221028.021675061</v>
      </c>
      <c r="F21" s="110">
        <f t="shared" si="0"/>
        <v>-10.920581959477772</v>
      </c>
      <c r="G21" s="110">
        <f t="shared" si="1"/>
        <v>1.329578845999526</v>
      </c>
    </row>
    <row r="22" spans="1:7" ht="15">
      <c r="A22" s="84">
        <v>16</v>
      </c>
      <c r="B22" s="108" t="s">
        <v>39</v>
      </c>
      <c r="C22" s="109">
        <v>21991469.51468413</v>
      </c>
      <c r="D22" s="203">
        <v>12051174.34660489</v>
      </c>
      <c r="E22" s="194">
        <v>11181426.82496751</v>
      </c>
      <c r="F22" s="110">
        <f t="shared" si="0"/>
        <v>-7.21711840375464</v>
      </c>
      <c r="G22" s="110">
        <f t="shared" si="1"/>
        <v>1.2164761056272229</v>
      </c>
    </row>
    <row r="23" spans="1:7" ht="15">
      <c r="A23" s="84">
        <v>17</v>
      </c>
      <c r="B23" s="112" t="s">
        <v>76</v>
      </c>
      <c r="C23" s="104">
        <v>18107634.1635</v>
      </c>
      <c r="D23" s="202">
        <v>12371947.0355</v>
      </c>
      <c r="E23" s="195">
        <v>8836709.221</v>
      </c>
      <c r="F23" s="110">
        <f t="shared" si="0"/>
        <v>-28.574627779734314</v>
      </c>
      <c r="G23" s="110">
        <f t="shared" si="1"/>
        <v>0.9613840691349772</v>
      </c>
    </row>
    <row r="24" spans="1:7" ht="15">
      <c r="A24" s="84">
        <v>18</v>
      </c>
      <c r="B24" s="111" t="s">
        <v>72</v>
      </c>
      <c r="C24" s="104">
        <v>14362631.3327109</v>
      </c>
      <c r="D24" s="202">
        <v>8334945.80146957</v>
      </c>
      <c r="E24" s="104">
        <v>7976146.64466052</v>
      </c>
      <c r="F24" s="110">
        <f t="shared" si="0"/>
        <v>-4.304756927702982</v>
      </c>
      <c r="G24" s="110">
        <f t="shared" si="1"/>
        <v>0.8677597197651441</v>
      </c>
    </row>
    <row r="25" spans="1:7" ht="15">
      <c r="A25" s="84">
        <v>19</v>
      </c>
      <c r="B25" s="111" t="s">
        <v>42</v>
      </c>
      <c r="C25" s="104">
        <v>16800189.1325075</v>
      </c>
      <c r="D25" s="202">
        <v>10658441.1816775</v>
      </c>
      <c r="E25" s="104">
        <v>7151685.64270097</v>
      </c>
      <c r="F25" s="110">
        <f t="shared" si="0"/>
        <v>-32.90120458707277</v>
      </c>
      <c r="G25" s="110">
        <f t="shared" si="1"/>
        <v>0.7780630178499852</v>
      </c>
    </row>
    <row r="26" spans="1:7" ht="15">
      <c r="A26" s="84">
        <v>20</v>
      </c>
      <c r="B26" s="111" t="s">
        <v>73</v>
      </c>
      <c r="C26" s="104">
        <v>12385006.9155181</v>
      </c>
      <c r="D26" s="202">
        <v>9478547.63269238</v>
      </c>
      <c r="E26" s="195">
        <v>6025718.691625</v>
      </c>
      <c r="F26" s="110">
        <f t="shared" si="0"/>
        <v>-36.42782707720175</v>
      </c>
      <c r="G26" s="110">
        <f t="shared" si="1"/>
        <v>0.6555641710434791</v>
      </c>
    </row>
    <row r="27" spans="1:7" ht="15">
      <c r="A27" s="84">
        <v>21</v>
      </c>
      <c r="B27" s="111" t="s">
        <v>43</v>
      </c>
      <c r="C27" s="104">
        <v>11360828.1930677</v>
      </c>
      <c r="D27" s="202">
        <v>6504351.82755764</v>
      </c>
      <c r="E27" s="104">
        <v>5191908.90051437</v>
      </c>
      <c r="F27" s="110">
        <f t="shared" si="0"/>
        <v>-20.177920288424616</v>
      </c>
      <c r="G27" s="110">
        <f t="shared" si="1"/>
        <v>0.5648503736541145</v>
      </c>
    </row>
    <row r="28" spans="1:7" ht="15">
      <c r="A28" s="84">
        <v>22</v>
      </c>
      <c r="B28" s="111" t="s">
        <v>16</v>
      </c>
      <c r="C28" s="104">
        <v>9681272.95717278</v>
      </c>
      <c r="D28" s="202">
        <v>6111755.35493327</v>
      </c>
      <c r="E28" s="104">
        <v>4512451.558022</v>
      </c>
      <c r="F28" s="110">
        <f t="shared" si="0"/>
        <v>-26.16766712725746</v>
      </c>
      <c r="G28" s="110">
        <f t="shared" si="1"/>
        <v>0.49092925116469177</v>
      </c>
    </row>
    <row r="29" spans="1:7" ht="15">
      <c r="A29" s="84">
        <v>23</v>
      </c>
      <c r="B29" s="108" t="s">
        <v>36</v>
      </c>
      <c r="C29" s="104">
        <v>6163428.88468404</v>
      </c>
      <c r="D29" s="202">
        <v>3595732.41126675</v>
      </c>
      <c r="E29" s="104">
        <v>3145901.24568284</v>
      </c>
      <c r="F29" s="110">
        <f t="shared" si="0"/>
        <v>-12.510140192146224</v>
      </c>
      <c r="G29" s="110">
        <f t="shared" si="1"/>
        <v>0.34225629304220845</v>
      </c>
    </row>
    <row r="30" spans="1:7" ht="15">
      <c r="A30" s="84">
        <v>24</v>
      </c>
      <c r="B30" s="111" t="s">
        <v>74</v>
      </c>
      <c r="C30" s="104">
        <v>355629.070392952</v>
      </c>
      <c r="D30" s="202">
        <v>2703283.37030221</v>
      </c>
      <c r="E30" s="104">
        <v>2665175.48769264</v>
      </c>
      <c r="F30" s="110">
        <f t="shared" si="0"/>
        <v>-1.4096887891301435</v>
      </c>
      <c r="G30" s="110">
        <f t="shared" si="1"/>
        <v>0.2899560448620025</v>
      </c>
    </row>
    <row r="31" spans="1:7" ht="15">
      <c r="A31" s="84">
        <v>25</v>
      </c>
      <c r="B31" s="108" t="s">
        <v>44</v>
      </c>
      <c r="C31" s="104">
        <v>5082615.23728818</v>
      </c>
      <c r="D31" s="202">
        <v>2738707.10620211</v>
      </c>
      <c r="E31" s="104">
        <v>2507909.11799353</v>
      </c>
      <c r="F31" s="110">
        <f t="shared" si="0"/>
        <v>-8.427260720429445</v>
      </c>
      <c r="G31" s="110">
        <f t="shared" si="1"/>
        <v>0.2728463518011386</v>
      </c>
    </row>
    <row r="32" spans="1:7" ht="15">
      <c r="A32" s="84">
        <v>26</v>
      </c>
      <c r="B32" s="108" t="s">
        <v>41</v>
      </c>
      <c r="C32" s="109">
        <v>15949437.103834</v>
      </c>
      <c r="D32" s="204">
        <v>15169788.987648401</v>
      </c>
      <c r="E32" s="194">
        <v>1058622.834112305</v>
      </c>
      <c r="F32" s="110">
        <f t="shared" si="0"/>
        <v>-93.02150586949983</v>
      </c>
      <c r="G32" s="110">
        <f t="shared" si="1"/>
        <v>0.1151721871213634</v>
      </c>
    </row>
    <row r="33" spans="1:7" ht="15">
      <c r="A33" s="85">
        <v>28</v>
      </c>
      <c r="B33" s="113" t="s">
        <v>25</v>
      </c>
      <c r="C33" s="114">
        <f>C34-SUM(C7:C32)</f>
        <v>511204463.3114836</v>
      </c>
      <c r="D33" s="153">
        <f>D34-SUM(D7:D32)</f>
        <v>296145436.32472444</v>
      </c>
      <c r="E33" s="196">
        <f>E34-SUM(E7:E32)</f>
        <v>250393166.3278309</v>
      </c>
      <c r="F33" s="110">
        <f t="shared" si="0"/>
        <v>-15.449257150370542</v>
      </c>
      <c r="G33" s="116">
        <f t="shared" si="1"/>
        <v>27.241362718575438</v>
      </c>
    </row>
    <row r="34" spans="1:7" s="73" customFormat="1" ht="15">
      <c r="A34" s="132"/>
      <c r="B34" s="133" t="s">
        <v>26</v>
      </c>
      <c r="C34" s="134">
        <v>1920448349.38317</v>
      </c>
      <c r="D34" s="115">
        <v>1147464435.72026</v>
      </c>
      <c r="E34" s="134">
        <v>919165347.617107</v>
      </c>
      <c r="F34" s="135">
        <f t="shared" si="0"/>
        <v>-19.895962000761287</v>
      </c>
      <c r="G34" s="136">
        <f t="shared" si="1"/>
        <v>100</v>
      </c>
    </row>
    <row r="35" ht="15">
      <c r="D35" s="95"/>
    </row>
    <row r="37" ht="15">
      <c r="E37" s="197"/>
    </row>
    <row r="39" ht="15">
      <c r="C39" s="78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8.28125" style="16" bestFit="1" customWidth="1"/>
    <col min="2" max="2" width="20.00390625" style="15" bestFit="1" customWidth="1"/>
    <col min="3" max="3" width="20.140625" style="15" customWidth="1"/>
    <col min="4" max="4" width="22.00390625" style="15" customWidth="1"/>
    <col min="5" max="5" width="13.28125" style="15" customWidth="1"/>
    <col min="6" max="6" width="9.140625" style="15" customWidth="1"/>
    <col min="7" max="7" width="13.7109375" style="15" bestFit="1" customWidth="1"/>
    <col min="8" max="16384" width="9.140625" style="15" customWidth="1"/>
  </cols>
  <sheetData>
    <row r="1" spans="1:5" ht="15.75">
      <c r="A1" s="230" t="s">
        <v>78</v>
      </c>
      <c r="B1" s="230"/>
      <c r="C1" s="230"/>
      <c r="D1" s="230"/>
      <c r="E1" s="230"/>
    </row>
    <row r="2" spans="1:5" ht="15.75">
      <c r="A2" s="231" t="s">
        <v>119</v>
      </c>
      <c r="B2" s="231"/>
      <c r="C2" s="231"/>
      <c r="D2" s="231"/>
      <c r="E2" s="231"/>
    </row>
    <row r="3" spans="1:4" ht="15.75">
      <c r="A3" s="28" t="s">
        <v>79</v>
      </c>
      <c r="B3" s="29"/>
      <c r="C3" s="29"/>
      <c r="D3" s="7" t="s">
        <v>46</v>
      </c>
    </row>
    <row r="4" spans="1:5" ht="31.5">
      <c r="A4" s="30" t="s">
        <v>0</v>
      </c>
      <c r="B4" s="31" t="s">
        <v>80</v>
      </c>
      <c r="C4" s="32" t="s">
        <v>120</v>
      </c>
      <c r="D4" s="32" t="s">
        <v>121</v>
      </c>
      <c r="E4" s="33" t="s">
        <v>54</v>
      </c>
    </row>
    <row r="5" spans="1:5" ht="15.75">
      <c r="A5" s="34"/>
      <c r="B5" s="157"/>
      <c r="C5" s="162" t="s">
        <v>83</v>
      </c>
      <c r="D5" s="82" t="s">
        <v>92</v>
      </c>
      <c r="E5" s="35" t="s">
        <v>55</v>
      </c>
    </row>
    <row r="6" spans="1:7" ht="15.75">
      <c r="A6" s="159">
        <v>1</v>
      </c>
      <c r="B6" s="206" t="s">
        <v>98</v>
      </c>
      <c r="C6" s="145">
        <v>106.35838733565</v>
      </c>
      <c r="D6" s="164">
        <v>66.22657196554</v>
      </c>
      <c r="E6" s="117">
        <f>D6/C6*100-100</f>
        <v>-37.732628686311706</v>
      </c>
      <c r="F6" s="15">
        <f>C6/C21*100</f>
        <v>80.78505980413028</v>
      </c>
      <c r="G6" s="15">
        <f>D6/D21*100</f>
        <v>70.8818521558918</v>
      </c>
    </row>
    <row r="7" spans="1:5" ht="15.75">
      <c r="A7" s="160">
        <v>2</v>
      </c>
      <c r="B7" s="207" t="s">
        <v>108</v>
      </c>
      <c r="C7" s="137">
        <v>9.915744269509998</v>
      </c>
      <c r="D7" s="165">
        <v>10.736458051209999</v>
      </c>
      <c r="E7" s="118">
        <f aca="true" t="shared" si="0" ref="E7:E21">D7/C7*100-100</f>
        <v>8.27687523390071</v>
      </c>
    </row>
    <row r="8" spans="1:5" ht="15.75">
      <c r="A8" s="160">
        <v>3</v>
      </c>
      <c r="B8" s="207" t="s">
        <v>125</v>
      </c>
      <c r="C8" s="137">
        <v>2.3669462137000004</v>
      </c>
      <c r="D8" s="165">
        <v>2.34313457353</v>
      </c>
      <c r="E8" s="118">
        <f t="shared" si="0"/>
        <v>-1.0060068130056123</v>
      </c>
    </row>
    <row r="9" spans="1:5" ht="15.75">
      <c r="A9" s="160">
        <v>4</v>
      </c>
      <c r="B9" s="207" t="s">
        <v>131</v>
      </c>
      <c r="C9" s="137">
        <v>1.8981631432000001</v>
      </c>
      <c r="D9" s="165">
        <v>1.79440345532</v>
      </c>
      <c r="E9" s="118">
        <f t="shared" si="0"/>
        <v>-5.466320861392234</v>
      </c>
    </row>
    <row r="10" spans="1:5" ht="15.75">
      <c r="A10" s="160">
        <v>5</v>
      </c>
      <c r="B10" s="207" t="s">
        <v>122</v>
      </c>
      <c r="C10" s="137">
        <v>0.5999370278199999</v>
      </c>
      <c r="D10" s="165">
        <v>1.1950482145799999</v>
      </c>
      <c r="E10" s="118">
        <f t="shared" si="0"/>
        <v>99.19560873288057</v>
      </c>
    </row>
    <row r="11" spans="1:5" ht="15.75">
      <c r="A11" s="160">
        <v>6</v>
      </c>
      <c r="B11" s="207" t="s">
        <v>130</v>
      </c>
      <c r="C11" s="137">
        <v>2.1036100095099997</v>
      </c>
      <c r="D11" s="165">
        <v>1.1884980387200001</v>
      </c>
      <c r="E11" s="118">
        <f t="shared" si="0"/>
        <v>-43.5019783445107</v>
      </c>
    </row>
    <row r="12" spans="1:5" ht="15.75">
      <c r="A12" s="160">
        <v>7</v>
      </c>
      <c r="B12" s="207" t="s">
        <v>124</v>
      </c>
      <c r="C12" s="137">
        <v>1.02359877741</v>
      </c>
      <c r="D12" s="165">
        <v>1.09673972183</v>
      </c>
      <c r="E12" s="118">
        <f t="shared" si="0"/>
        <v>7.145470083997907</v>
      </c>
    </row>
    <row r="13" spans="1:5" ht="15.75">
      <c r="A13" s="160">
        <v>8</v>
      </c>
      <c r="B13" s="207" t="s">
        <v>96</v>
      </c>
      <c r="C13" s="137">
        <v>0.6435066855</v>
      </c>
      <c r="D13" s="165">
        <v>0.91272638116</v>
      </c>
      <c r="E13" s="118">
        <f t="shared" si="0"/>
        <v>41.83634789292336</v>
      </c>
    </row>
    <row r="14" spans="1:5" ht="15.75">
      <c r="A14" s="160">
        <v>9</v>
      </c>
      <c r="B14" s="207" t="s">
        <v>127</v>
      </c>
      <c r="C14" s="137">
        <v>0.6093519708099999</v>
      </c>
      <c r="D14" s="165">
        <v>0.8460304843500001</v>
      </c>
      <c r="E14" s="118">
        <f t="shared" si="0"/>
        <v>38.841018799920846</v>
      </c>
    </row>
    <row r="15" spans="1:5" ht="15.75">
      <c r="A15" s="160">
        <v>10</v>
      </c>
      <c r="B15" s="207" t="s">
        <v>126</v>
      </c>
      <c r="C15" s="137">
        <v>0.61439212647</v>
      </c>
      <c r="D15" s="165">
        <v>0.76230634825</v>
      </c>
      <c r="E15" s="118">
        <f t="shared" si="0"/>
        <v>24.07488888730454</v>
      </c>
    </row>
    <row r="16" spans="1:5" ht="15.75">
      <c r="A16" s="160">
        <v>11</v>
      </c>
      <c r="B16" s="207" t="s">
        <v>128</v>
      </c>
      <c r="C16" s="137">
        <v>0.48418829086</v>
      </c>
      <c r="D16" s="165">
        <v>0.62884176094</v>
      </c>
      <c r="E16" s="118">
        <f t="shared" si="0"/>
        <v>29.875458124580234</v>
      </c>
    </row>
    <row r="17" spans="1:5" ht="15.75">
      <c r="A17" s="160">
        <v>12</v>
      </c>
      <c r="B17" s="207" t="s">
        <v>123</v>
      </c>
      <c r="C17" s="137">
        <v>0.46099379369000004</v>
      </c>
      <c r="D17" s="165">
        <v>0.59459452211</v>
      </c>
      <c r="E17" s="118">
        <f t="shared" si="0"/>
        <v>28.981025395287872</v>
      </c>
    </row>
    <row r="18" spans="1:5" ht="15.75">
      <c r="A18" s="160">
        <v>13</v>
      </c>
      <c r="B18" s="207" t="s">
        <v>97</v>
      </c>
      <c r="C18" s="137">
        <v>0.48791506853</v>
      </c>
      <c r="D18" s="165">
        <v>0.42265747657</v>
      </c>
      <c r="E18" s="118">
        <f t="shared" si="0"/>
        <v>-13.374785115083526</v>
      </c>
    </row>
    <row r="19" spans="1:5" ht="12" customHeight="1">
      <c r="A19" s="160">
        <v>14</v>
      </c>
      <c r="B19" s="207" t="s">
        <v>129</v>
      </c>
      <c r="C19" s="137">
        <v>0.29900593745000004</v>
      </c>
      <c r="D19" s="165">
        <v>0.3478229883</v>
      </c>
      <c r="E19" s="118">
        <f t="shared" si="0"/>
        <v>16.326448653937902</v>
      </c>
    </row>
    <row r="20" spans="1:5" ht="15.75">
      <c r="A20" s="161">
        <v>15</v>
      </c>
      <c r="B20" s="208" t="s">
        <v>25</v>
      </c>
      <c r="C20" s="156">
        <f>C21-SUM(C6:C19)</f>
        <v>3.7902704904700073</v>
      </c>
      <c r="D20" s="64">
        <f>D21-SUM(D6:D19)</f>
        <v>4.336504410619952</v>
      </c>
      <c r="E20" s="118">
        <f t="shared" si="0"/>
        <v>14.411475949364501</v>
      </c>
    </row>
    <row r="21" spans="1:5" s="36" customFormat="1" ht="15.75">
      <c r="A21" s="86"/>
      <c r="B21" s="163" t="s">
        <v>81</v>
      </c>
      <c r="C21" s="209">
        <v>131.65601114058</v>
      </c>
      <c r="D21" s="205">
        <v>93.43233839302992</v>
      </c>
      <c r="E21" s="120">
        <f t="shared" si="0"/>
        <v>-29.03298711270807</v>
      </c>
    </row>
    <row r="22" spans="1:5" ht="15.75">
      <c r="A22" s="37"/>
      <c r="B22" s="24"/>
      <c r="C22" s="24"/>
      <c r="D22" s="24"/>
      <c r="E22" s="24"/>
    </row>
    <row r="23" spans="1:5" ht="15.75">
      <c r="A23" s="38"/>
      <c r="B23" s="39"/>
      <c r="C23" s="39"/>
      <c r="D23" s="39"/>
      <c r="E23" s="39"/>
    </row>
    <row r="24" spans="1:5" ht="15.75">
      <c r="A24" s="230" t="s">
        <v>78</v>
      </c>
      <c r="B24" s="230"/>
      <c r="C24" s="230"/>
      <c r="D24" s="230"/>
      <c r="E24" s="230"/>
    </row>
    <row r="25" spans="1:5" ht="15.75">
      <c r="A25" s="231" t="s">
        <v>119</v>
      </c>
      <c r="B25" s="231"/>
      <c r="C25" s="231"/>
      <c r="D25" s="231"/>
      <c r="E25" s="231"/>
    </row>
    <row r="26" spans="1:5" ht="15.75">
      <c r="A26" s="40" t="s">
        <v>82</v>
      </c>
      <c r="B26" s="41"/>
      <c r="C26" s="41"/>
      <c r="D26" s="42" t="s">
        <v>46</v>
      </c>
      <c r="E26" s="39"/>
    </row>
    <row r="27" spans="1:5" ht="31.5">
      <c r="A27" s="30" t="s">
        <v>0</v>
      </c>
      <c r="B27" s="31" t="s">
        <v>80</v>
      </c>
      <c r="C27" s="32" t="s">
        <v>120</v>
      </c>
      <c r="D27" s="32" t="s">
        <v>121</v>
      </c>
      <c r="E27" s="33" t="s">
        <v>54</v>
      </c>
    </row>
    <row r="28" spans="1:5" ht="15.75">
      <c r="A28" s="34"/>
      <c r="B28" s="212"/>
      <c r="C28" s="82" t="s">
        <v>83</v>
      </c>
      <c r="D28" s="82" t="s">
        <v>92</v>
      </c>
      <c r="E28" s="35" t="s">
        <v>55</v>
      </c>
    </row>
    <row r="29" spans="1:5" ht="15.75">
      <c r="A29" s="213">
        <v>1</v>
      </c>
      <c r="B29" s="206" t="s">
        <v>98</v>
      </c>
      <c r="C29" s="164">
        <v>696.244393670728</v>
      </c>
      <c r="D29" s="164">
        <v>570.969702209536</v>
      </c>
      <c r="E29" s="210">
        <f>+D29/C29*100-100</f>
        <v>-17.992919239280454</v>
      </c>
    </row>
    <row r="30" spans="1:5" ht="15.75">
      <c r="A30" s="214">
        <v>2</v>
      </c>
      <c r="B30" s="207" t="s">
        <v>97</v>
      </c>
      <c r="C30" s="165">
        <v>165.23774308435898</v>
      </c>
      <c r="D30" s="165">
        <v>125.052475162556</v>
      </c>
      <c r="E30" s="211">
        <f aca="true" t="shared" si="1" ref="E30:E42">+D30/C30*100-100</f>
        <v>-24.31966642226962</v>
      </c>
    </row>
    <row r="31" spans="1:5" ht="15.75">
      <c r="A31" s="214">
        <v>3</v>
      </c>
      <c r="B31" s="207" t="s">
        <v>99</v>
      </c>
      <c r="C31" s="165">
        <v>35.374138704507004</v>
      </c>
      <c r="D31" s="165">
        <v>26.7291955071063</v>
      </c>
      <c r="E31" s="211">
        <f t="shared" si="1"/>
        <v>-24.438596992042818</v>
      </c>
    </row>
    <row r="32" spans="1:5" ht="15.75">
      <c r="A32" s="214">
        <v>4</v>
      </c>
      <c r="B32" s="207" t="s">
        <v>107</v>
      </c>
      <c r="C32" s="165">
        <v>31.742792273008302</v>
      </c>
      <c r="D32" s="165">
        <v>20.2635160780602</v>
      </c>
      <c r="E32" s="211">
        <f t="shared" si="1"/>
        <v>-36.1634102514328</v>
      </c>
    </row>
    <row r="33" spans="1:5" ht="15.75">
      <c r="A33" s="214">
        <v>5</v>
      </c>
      <c r="B33" s="207" t="s">
        <v>95</v>
      </c>
      <c r="C33" s="165">
        <v>28.8922014954116</v>
      </c>
      <c r="D33" s="165">
        <v>18.5660184139846</v>
      </c>
      <c r="E33" s="211">
        <f t="shared" si="1"/>
        <v>-35.74038164958428</v>
      </c>
    </row>
    <row r="34" spans="1:5" ht="15.75">
      <c r="A34" s="214">
        <v>6</v>
      </c>
      <c r="B34" s="207" t="s">
        <v>101</v>
      </c>
      <c r="C34" s="165">
        <v>11.5673347293698</v>
      </c>
      <c r="D34" s="165">
        <v>14.3434273993172</v>
      </c>
      <c r="E34" s="211">
        <f t="shared" si="1"/>
        <v>23.999415032910036</v>
      </c>
    </row>
    <row r="35" spans="1:5" ht="15.75">
      <c r="A35" s="214">
        <v>7</v>
      </c>
      <c r="B35" s="207" t="s">
        <v>108</v>
      </c>
      <c r="C35" s="165">
        <v>30.0321603543573</v>
      </c>
      <c r="D35" s="165">
        <v>10.6488348916241</v>
      </c>
      <c r="E35" s="211">
        <f t="shared" si="1"/>
        <v>-64.541895201758</v>
      </c>
    </row>
    <row r="36" spans="1:5" ht="15.75">
      <c r="A36" s="214">
        <v>8</v>
      </c>
      <c r="B36" s="207" t="s">
        <v>106</v>
      </c>
      <c r="C36" s="165">
        <v>14.423361145410299</v>
      </c>
      <c r="D36" s="165">
        <v>10.039177297535499</v>
      </c>
      <c r="E36" s="211">
        <f t="shared" si="1"/>
        <v>-30.39640901781</v>
      </c>
    </row>
    <row r="37" spans="1:5" ht="15.75">
      <c r="A37" s="214">
        <v>9</v>
      </c>
      <c r="B37" s="207" t="s">
        <v>96</v>
      </c>
      <c r="C37" s="165">
        <v>16.2869681629925</v>
      </c>
      <c r="D37" s="165">
        <v>9.92977326721822</v>
      </c>
      <c r="E37" s="211">
        <f t="shared" si="1"/>
        <v>-39.03240205392675</v>
      </c>
    </row>
    <row r="38" spans="1:5" ht="15.75">
      <c r="A38" s="214">
        <v>10</v>
      </c>
      <c r="B38" s="207" t="s">
        <v>103</v>
      </c>
      <c r="C38" s="165">
        <v>1.28466051668905</v>
      </c>
      <c r="D38" s="165">
        <v>9.80081159167558</v>
      </c>
      <c r="E38" s="211">
        <f t="shared" si="1"/>
        <v>662.9106261423188</v>
      </c>
    </row>
    <row r="39" spans="1:5" ht="15.75">
      <c r="A39" s="214">
        <v>11</v>
      </c>
      <c r="B39" s="207" t="s">
        <v>102</v>
      </c>
      <c r="C39" s="165">
        <v>0.09782331430577089</v>
      </c>
      <c r="D39" s="165">
        <v>8.92751508023883</v>
      </c>
      <c r="E39" s="211">
        <f t="shared" si="1"/>
        <v>9026.162963906212</v>
      </c>
    </row>
    <row r="40" spans="1:5" ht="15.75">
      <c r="A40" s="214">
        <v>12</v>
      </c>
      <c r="B40" s="207" t="s">
        <v>104</v>
      </c>
      <c r="C40" s="165">
        <v>4.30797760239176</v>
      </c>
      <c r="D40" s="165">
        <v>7.345297157357741</v>
      </c>
      <c r="E40" s="211">
        <f t="shared" si="1"/>
        <v>70.50453450082193</v>
      </c>
    </row>
    <row r="41" spans="1:5" ht="15.75">
      <c r="A41" s="214">
        <v>13</v>
      </c>
      <c r="B41" s="207" t="s">
        <v>100</v>
      </c>
      <c r="C41" s="165">
        <v>0.032024068440719596</v>
      </c>
      <c r="D41" s="165">
        <v>6.43440843295258</v>
      </c>
      <c r="E41" s="211">
        <f t="shared" si="1"/>
        <v>19992.414069322404</v>
      </c>
    </row>
    <row r="42" spans="1:5" ht="15.75">
      <c r="A42" s="214">
        <v>14</v>
      </c>
      <c r="B42" s="207" t="s">
        <v>105</v>
      </c>
      <c r="C42" s="165">
        <v>6.93212616017089</v>
      </c>
      <c r="D42" s="165">
        <v>5.58497696866958</v>
      </c>
      <c r="E42" s="211">
        <f t="shared" si="1"/>
        <v>-19.433419998058724</v>
      </c>
    </row>
    <row r="43" spans="1:5" ht="15.75">
      <c r="A43" s="215">
        <v>15</v>
      </c>
      <c r="B43" s="131" t="s">
        <v>25</v>
      </c>
      <c r="C43" s="64">
        <f>C44-SUM(C29:C42)</f>
        <v>105.00873043811816</v>
      </c>
      <c r="D43" s="64">
        <f>D44-SUM(D29:D42)</f>
        <v>74.53021815927445</v>
      </c>
      <c r="E43" s="118">
        <f>D43/C43*100-100</f>
        <v>-29.024741230258712</v>
      </c>
    </row>
    <row r="44" spans="1:5" s="36" customFormat="1" ht="15.75">
      <c r="A44" s="86"/>
      <c r="B44" s="158" t="s">
        <v>81</v>
      </c>
      <c r="C44" s="155">
        <v>1147.4644357202599</v>
      </c>
      <c r="D44" s="216">
        <v>919.1653476171069</v>
      </c>
      <c r="E44" s="120">
        <f>D44/C44*100-100</f>
        <v>-19.895962000761287</v>
      </c>
    </row>
    <row r="45" spans="1:5" ht="15.75">
      <c r="A45" s="38"/>
      <c r="B45" s="39"/>
      <c r="C45" s="39"/>
      <c r="D45" s="39"/>
      <c r="E45" s="39"/>
    </row>
  </sheetData>
  <sheetProtection/>
  <mergeCells count="4">
    <mergeCell ref="A1:E1"/>
    <mergeCell ref="A2:E2"/>
    <mergeCell ref="A24:E24"/>
    <mergeCell ref="A25:E2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user</cp:lastModifiedBy>
  <cp:lastPrinted>2022-09-25T09:54:51Z</cp:lastPrinted>
  <dcterms:created xsi:type="dcterms:W3CDTF">2018-09-14T04:23:27Z</dcterms:created>
  <dcterms:modified xsi:type="dcterms:W3CDTF">2023-02-24T06:52:33Z</dcterms:modified>
  <cp:category/>
  <cp:version/>
  <cp:contentType/>
  <cp:contentStatus/>
</cp:coreProperties>
</file>